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BS" sheetId="1" r:id="rId1"/>
    <sheet name="PL" sheetId="2" r:id="rId2"/>
    <sheet name="EQUITY" sheetId="3" r:id="rId3"/>
    <sheet name="CASH" sheetId="4" r:id="rId4"/>
    <sheet name="NOTES" sheetId="5" r:id="rId5"/>
    <sheet name="Sheet3" sheetId="6" r:id="rId6"/>
  </sheets>
  <definedNames/>
  <calcPr fullCalcOnLoad="1"/>
</workbook>
</file>

<file path=xl/sharedStrings.xml><?xml version="1.0" encoding="utf-8"?>
<sst xmlns="http://schemas.openxmlformats.org/spreadsheetml/2006/main" count="349" uniqueCount="241">
  <si>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</si>
  <si>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</si>
  <si>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</si>
  <si>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</si>
  <si>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</si>
  <si>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</si>
  <si>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</si>
  <si>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</si>
  <si>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</si>
  <si>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</si>
  <si>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</si>
  <si>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</si>
  <si>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</si>
  <si>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</si>
  <si>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</si>
  <si>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</si>
  <si>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</si>
  <si>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</si>
  <si>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</si>
  <si>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</si>
  <si>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</si>
  <si>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</si>
  <si>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</si>
  <si>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</si>
  <si>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</si>
  <si>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</si>
  <si>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</si>
  <si>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</si>
  <si>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</si>
  <si>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</si>
  <si>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</si>
  <si>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</si>
  <si>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</si>
  <si>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</si>
  <si>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</si>
  <si>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</si>
  <si>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</si>
  <si>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</si>
  <si>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</si>
  <si>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</si>
  <si>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</si>
  <si>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</si>
  <si>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</si>
  <si>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</si>
  <si>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</si>
  <si>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</si>
  <si>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</si>
  <si>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Status of Corporate Proposals</t>
  </si>
  <si>
    <t>B9</t>
  </si>
  <si>
    <t>Borrowings  and Debt Securities</t>
  </si>
  <si>
    <t>B10</t>
  </si>
  <si>
    <t>Off Balance Sheet Financial Instruments</t>
  </si>
  <si>
    <t>B11</t>
  </si>
  <si>
    <t>Material litigation</t>
  </si>
  <si>
    <t>B12</t>
  </si>
  <si>
    <t>Dividend</t>
  </si>
  <si>
    <t>B13</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</si>
  <si>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</si>
  <si>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</si>
  <si>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</si>
  <si>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</si>
  <si>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</si>
  <si>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</si>
  <si>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</si>
  <si>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</si>
  <si>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</si>
  <si>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</si>
  <si>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</si>
  <si>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</si>
  <si>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</si>
  <si>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</si>
  <si>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Share Capital</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</si>
  <si>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</si>
  <si>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</si>
  <si>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</si>
  <si>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</si>
  <si>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</si>
  <si>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</si>
  <si>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</si>
  <si>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</si>
  <si>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</si>
  <si>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</si>
  <si>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</si>
  <si>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</si>
  <si>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</si>
  <si>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</si>
  <si>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</si>
  <si>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</si>
  <si>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Share of profits and losses of associated companies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</si>
  <si>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</si>
  <si>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</si>
  <si>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</si>
  <si>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</si>
  <si>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</si>
  <si>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</si>
  <si>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</si>
  <si>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</si>
  <si>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</si>
  <si>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</si>
  <si>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ADDITIONAL INFORMATION REQUIRED BY KLSE LISTING REQUIRMENTS (KLSE)</t>
  </si>
  <si>
    <t>Profit before tax</t>
  </si>
  <si>
    <t>Particulars:</t>
  </si>
  <si>
    <t>Based on results for the quarter/year</t>
  </si>
  <si>
    <t>Particulars:-</t>
  </si>
  <si>
    <t>Transfer to / (from) deferred taxation</t>
  </si>
  <si>
    <t>a)</t>
  </si>
  <si>
    <t>b)</t>
  </si>
  <si>
    <t>Net profit (RM'000)</t>
  </si>
  <si>
    <t>Basic EPS (sen)</t>
  </si>
  <si>
    <t>Current</t>
  </si>
  <si>
    <t xml:space="preserve">year </t>
  </si>
  <si>
    <t>quarter</t>
  </si>
  <si>
    <t>to date</t>
  </si>
  <si>
    <t>Weighted average number ordinary shares in issue ('000)</t>
  </si>
  <si>
    <t>- Balance b/f</t>
  </si>
  <si>
    <t>-Addition during the period (weighted average)</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</si>
  <si>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</si>
  <si>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</si>
  <si>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</si>
  <si>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</si>
  <si>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</si>
  <si>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</si>
  <si>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</si>
  <si>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</si>
  <si>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</si>
  <si>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There is no segmental reporting as the Group's activities are principally engaged in pharmaceutical industry; and its operations are carried out solely in Malaysia.</t>
  </si>
  <si>
    <t>Pre-acquisition profit, if applicable</t>
  </si>
  <si>
    <t xml:space="preserve">     Basic (based on weighted average)</t>
  </si>
  <si>
    <t xml:space="preserve">     Diluted (based on weighted average)</t>
  </si>
  <si>
    <r>
      <t>DUOPHARMA BIOTECH BERHAD</t>
    </r>
    <r>
      <rPr>
        <b/>
        <sz val="12"/>
        <rFont val="Arial Black"/>
        <family val="2"/>
      </rPr>
      <t xml:space="preserve"> </t>
    </r>
    <r>
      <rPr>
        <sz val="12"/>
        <rFont val="Arial Black"/>
        <family val="2"/>
      </rPr>
      <t>(524271-W)</t>
    </r>
  </si>
  <si>
    <r>
      <t>DUOPHARMA BIOTECH BERHAD</t>
    </r>
    <r>
      <rPr>
        <b/>
        <sz val="14"/>
        <rFont val="Arial Black"/>
        <family val="2"/>
      </rPr>
      <t xml:space="preserve"> </t>
    </r>
    <r>
      <rPr>
        <sz val="14"/>
        <rFont val="Arial Black"/>
        <family val="2"/>
      </rPr>
      <t>(524271-W)</t>
    </r>
  </si>
  <si>
    <r>
      <t>DUOPHARMA  BIOTECH BERHAD</t>
    </r>
    <r>
      <rPr>
        <b/>
        <sz val="12"/>
        <rFont val="Arial Black"/>
        <family val="2"/>
      </rPr>
      <t xml:space="preserve"> </t>
    </r>
    <r>
      <rPr>
        <sz val="12"/>
        <rFont val="Arial Black"/>
        <family val="2"/>
      </rPr>
      <t>(524271-W)</t>
    </r>
  </si>
  <si>
    <t>(The Condensed Consolidated Balance Sheet should be read in conjunction with the notes to interim financial report.)</t>
  </si>
  <si>
    <t>UNAUDITED CONDENSED CONSOLIDATED CASH FLOW STATEMENT</t>
  </si>
  <si>
    <t>-</t>
  </si>
  <si>
    <t>The Group does not have any financial instruments with off balance sheet risk as at the date of issue of this quarterly report.</t>
  </si>
  <si>
    <t>(The Condensed Consolidated Income Statement should be read in conjunction with the notes to interim financial report.)</t>
  </si>
  <si>
    <t>(The Condensed Consolidated Statement of Changes in Equity should be read in conjunction with the notes to interim financial report.)</t>
  </si>
  <si>
    <t>Net increase in cash and cash equivalents</t>
  </si>
  <si>
    <t>Cash and cash equivalents as at  1 January</t>
  </si>
  <si>
    <t>(I)</t>
  </si>
  <si>
    <t>Cash and cash equivalents comprise:</t>
  </si>
  <si>
    <t>Cash and bank balances</t>
  </si>
  <si>
    <t>(The Condensed Consolidated Cash Flow Statement should be read in conjunction with the notes to interim financial report.)</t>
  </si>
  <si>
    <t>31/12/2002</t>
  </si>
  <si>
    <t>RM' 000</t>
  </si>
  <si>
    <t>Material Events Subsequent to the Balance Sheet Date</t>
  </si>
  <si>
    <t>Changes in the Composition of the Group</t>
  </si>
  <si>
    <t>There were no changes in the composition of the Group during the current quarter.</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</si>
  <si>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</si>
  <si>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</si>
  <si>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</si>
  <si>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</si>
  <si>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</si>
  <si>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</si>
  <si>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</si>
  <si>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</si>
  <si>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</si>
  <si>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</si>
  <si>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</si>
  <si>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</si>
  <si>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</si>
  <si>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</si>
  <si>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 xml:space="preserve">Profit After Tax </t>
  </si>
  <si>
    <t>At 1 January 2003</t>
  </si>
  <si>
    <t>Profit Forecast</t>
  </si>
  <si>
    <t>Prospects for the Remaining Period to the end of the Current Financial Year</t>
  </si>
  <si>
    <t>No revaluation of property, plant and equipment has been carried out by the Group during the financial period. The carrying value of land and buildings in its acquired subsidiary is based on a valuation carried out in year 2000 by independent qualified valuers using the comparison and investment method that have been brought forward, without amendment from the previous year's audited financial statements.</t>
  </si>
  <si>
    <t xml:space="preserve">RM'000 </t>
  </si>
  <si>
    <t>Cost of Sales</t>
  </si>
  <si>
    <t>Gross Profit</t>
  </si>
  <si>
    <t>Distribution costs</t>
  </si>
  <si>
    <t>Administration expenses</t>
  </si>
  <si>
    <t>Other operating expenses</t>
  </si>
  <si>
    <t>Operating profit</t>
  </si>
  <si>
    <t>Earnings per share (sen)</t>
  </si>
  <si>
    <t>The interim financial report is unaudited and has been prepared in accordance with MASB 26, Interim Financial Reporting and part A of Appendix 9B of Kuala Lumpur Stock Exchange Listing Requirements, and should be read in conjunction with the audited financial statements of the Group for the year ended 31 December 2002.</t>
  </si>
  <si>
    <t>The Board expects the Group to achieve satisfactory results for the remaining period of the current financial year.</t>
  </si>
  <si>
    <t>The Group does not have any borrowings as at the end of the current financial period.</t>
  </si>
  <si>
    <t>Negative Goodwill</t>
  </si>
  <si>
    <t>Non-distributable</t>
  </si>
  <si>
    <t>No commentary is made on any variance between actual profit from forecast profit as it does not apply to the Group.</t>
  </si>
  <si>
    <t>(30/06/03)</t>
  </si>
  <si>
    <t xml:space="preserve">Profit after tax </t>
  </si>
  <si>
    <t>ended</t>
  </si>
  <si>
    <t>Proforma</t>
  </si>
  <si>
    <t>Pre-acquisition profit</t>
  </si>
  <si>
    <t>Fixed deposit placed with licensed financial institutions</t>
  </si>
  <si>
    <t>Qtr 2</t>
  </si>
  <si>
    <t>The Group's effective tax rate is lower than the prima facie tax rate mainly due to the utilisation of reinvestment allowances in a subsidiary.</t>
  </si>
  <si>
    <t>There was no purchase or disposal of quoted securities during the financial period.</t>
  </si>
  <si>
    <t>Dividend Payable</t>
  </si>
  <si>
    <t>Final Dividend - YE 31/12/2002</t>
  </si>
  <si>
    <t>The accounting policies and method of computation adopted are consistent with those adopted in the most recent annual financial statements for the year ended 31 December 2002 except for the adoption of MASB 25, Income Taxes which has been adopted retrospectively. The adoption of this standard has no material impact on the results for the financial periods.</t>
  </si>
  <si>
    <t>The final dividend of RM3,300,000 (5% per share less tax of 28% and 3% per share tax exempt) in respect of financial year ended 31 December 2002, which was approved by the shareholders on 20 May 2003 has been paid on 8 July 2003.</t>
  </si>
  <si>
    <t>There was no disposal of unquoted investment and / or properties during the financial period.</t>
  </si>
  <si>
    <t>N/A</t>
  </si>
  <si>
    <t>RM'000 (Note)*</t>
  </si>
  <si>
    <t>*Note:</t>
  </si>
  <si>
    <t>Significant related parties transactions of the Group for the interim period ended 30 September 2003 are as follows:-</t>
  </si>
  <si>
    <t>AS AT 30 SEPTEMBER 2003</t>
  </si>
  <si>
    <t>30/09/2003</t>
  </si>
  <si>
    <t>FOR THE PERIOD ENDED 30 SEPTEMBER 2003</t>
  </si>
  <si>
    <t>30/09/2002</t>
  </si>
  <si>
    <t xml:space="preserve"> 30 Sep 2003</t>
  </si>
  <si>
    <t>Cash and cash equivalents as at  30 September (I)</t>
  </si>
  <si>
    <t>Quarterly Report On Results For The Period Ended 30 September 2003</t>
  </si>
  <si>
    <t>Contingent liabilities as at 14 November 2003 (latest practicable date which is not earlier than 7 days from the date of issuance of this quarterly report) is as follows:-</t>
  </si>
  <si>
    <t>9 months</t>
  </si>
  <si>
    <t>30/09/03</t>
  </si>
  <si>
    <t>30/09/02</t>
  </si>
  <si>
    <t>There was no material litigation up to 14 November 2003 (latest practicable date which is not earlier than 7 days from the date of issuance of this quarterly report).</t>
  </si>
  <si>
    <t>The proforma nine (9) months results of the Group for period ended 30 September 2002 is reflected in the note B1 to the interim financial statements</t>
  </si>
  <si>
    <t>At 30 September 2003</t>
  </si>
  <si>
    <t xml:space="preserve"> 30 Sep 2002</t>
  </si>
  <si>
    <t>Dividend paid</t>
  </si>
  <si>
    <t>Dividend Paid</t>
  </si>
  <si>
    <t>The interim dividend of RM1,800,000 (5% per share less tax of 28%) in respect of financial year ending 31 December 2003, which was proposed by the Board of Directors on 28 August 2003 has been paid on 20 October 2003.</t>
  </si>
  <si>
    <t>On 15 October 2003, the Company issued 10,000,000 new ordinary shares of RM1.00 each in the Company credited as fully paid on the basis of one (1) bonus share for every five (5) existing ordinary shares of RM1.00 each in the Company by way of capitalisation from the share premium of the Company. The new shares were listed on the Second Board of Kuala Lumpur Stock Exchange ("KLSE") on 27 October 2003</t>
  </si>
  <si>
    <t>There were no material subsequent events since 30 September 2003 until 14November 2003 (latest practicable date which is not earlier than 7 days from the date of issuance of this quarterly report) other than the completion of corporate exercises as disclosed in Note B8 below.</t>
  </si>
  <si>
    <t>There were no dividend declared for the current financial period.</t>
  </si>
  <si>
    <t>(Accumulated losses)/</t>
  </si>
  <si>
    <t>At 1 January 2002</t>
  </si>
  <si>
    <t>*</t>
  </si>
  <si>
    <t>Arising from acquisition of shares in subsidiary</t>
  </si>
  <si>
    <t>Arising from Right Issue</t>
  </si>
  <si>
    <t>Arising from Public Issue</t>
  </si>
  <si>
    <t>Listing expenses set off</t>
  </si>
  <si>
    <t>At 30 September 2002</t>
  </si>
  <si>
    <t>* - RM2.00 comprising 2 ordinary shares of RM1.00 each</t>
  </si>
  <si>
    <t>Interim dividend - YE 31/12/2003</t>
  </si>
  <si>
    <t>During the previous financial quarter, the Group entered into a Sale and Purchase Agreement for the acquisition of a freehold land for a total consideration of RM2,096,325. The purchase consideration was fully paid during the period under review.</t>
  </si>
  <si>
    <t>On 15 October 2003, the Company has subscribed for 750,000 new ordinary shares of RM1.00 each in the share capital of Altratec Sdn Bhd ("Altratec") (Subscription"), a company incorporated in Malaysia, for a cash consideration of RM750,000. The authorised capital of Altratec is RM5,000,000 comprising 5,000,000 ordinary shares of RM1.00 each. The issued and paid up capital of Altratec is RM2,500,000 comprising 2,500,000 ordinary shares of RM1.00 each fully paid. Upon the completion of the Subscription, Altratec is now a 30% owned associated company of the Company.</t>
  </si>
  <si>
    <t>The results of the Group is consolidated from the date of acquisition of Duopharma (M) Sendirian Berhad ("DMSB"). Accordingly, the Group's income statement for the period ended 30 September 2002 would only reflect the 5 months apportionment results of DMSB.</t>
  </si>
  <si>
    <t>On 22 September 2003, the KLSE approved in priciple the Company's application for the transfer of its entire issued and paid up share capital comprising 60,000,000 ordinary shares of RM1.00 each from the Second Board to Main Board of the KLSE. The transfer was completed on 3 November 2003</t>
  </si>
  <si>
    <t>The Group's revenue and profit before tax for current period ended 30 September 2003 recorded a growth of 22.6% and 23.9% respectively as compared to the corresponding period last year. The growth is mainly attributable to continuous effort by the Group to introduce new products, enhancing its competitive edge and diligent cost containment.</t>
  </si>
  <si>
    <t>Qtr 3</t>
  </si>
  <si>
    <t>(30/09/03)</t>
  </si>
  <si>
    <t xml:space="preserve">Cash generated from financing activities </t>
  </si>
  <si>
    <t>With Duopharma Trading (S) Pte Ltd, a company in which Madam Ang Bee Lian and Mr. Chia Ting Poh @ Cheah Ting Poh, the Directors, have interest:</t>
  </si>
  <si>
    <t>The Group recorded a profit after tax of RM4,325,000 for the current financial quarter as compared to RM4,541,000 for the preceding financial quarter representing a 4.8% decrease. The decrease is mainly due to decreased demand by government hospitals and doctors.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</si>
</sst>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_(* #,##0.000_);_(* \(#,##0.000\);_(* &quot;-&quot;??_);_(@_)"/>
  </numFmts>
  <fonts count="24">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0">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style="thin"/>
      <bottom style="medium"/>
    </border>
    <border>
      <left>
        <color indexed="63"/>
      </left>
      <right>
        <color indexed="63"/>
      </right>
      <top>
        <color indexed="63"/>
      </top>
      <bottom style="double"/>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65"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64" fontId="2" fillId="0" borderId="0" xfId="0" applyNumberFormat="1" applyFont="1" applyBorder="1" applyAlignment="1">
      <alignment vertical="center"/>
    </xf>
    <xf numFmtId="164"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64"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64"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14" fontId="12" fillId="0" borderId="5"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64" fontId="2" fillId="0" borderId="0" xfId="15" applyNumberFormat="1" applyFont="1" applyBorder="1" applyAlignment="1">
      <alignment horizontal="right" vertical="top" wrapText="1"/>
    </xf>
    <xf numFmtId="164"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64" fontId="2" fillId="0" borderId="0" xfId="15" applyNumberFormat="1" applyFont="1" applyAlignment="1">
      <alignment vertical="top" wrapText="1"/>
    </xf>
    <xf numFmtId="164" fontId="2" fillId="0" borderId="0" xfId="15" applyNumberFormat="1" applyFont="1" applyAlignment="1">
      <alignment horizontal="center" vertical="top" wrapText="1"/>
    </xf>
    <xf numFmtId="164" fontId="16" fillId="0" borderId="0" xfId="15" applyNumberFormat="1" applyFont="1" applyAlignment="1">
      <alignment vertical="top" wrapText="1"/>
    </xf>
    <xf numFmtId="164"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64"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64"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64" fontId="4" fillId="3" borderId="0" xfId="0" applyNumberFormat="1" applyFont="1" applyFill="1" applyAlignment="1">
      <alignment horizontal="center" vertical="center"/>
    </xf>
    <xf numFmtId="167"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64"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64" fontId="0" fillId="0" borderId="3" xfId="15" applyNumberFormat="1" applyBorder="1" applyAlignment="1">
      <alignment horizontal="right" vertical="center"/>
    </xf>
    <xf numFmtId="164"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64"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64" fontId="0" fillId="0" borderId="0" xfId="15" applyNumberFormat="1" applyAlignment="1">
      <alignment/>
    </xf>
    <xf numFmtId="164" fontId="0" fillId="0" borderId="13" xfId="15" applyNumberFormat="1" applyBorder="1" applyAlignment="1">
      <alignment/>
    </xf>
    <xf numFmtId="164" fontId="0" fillId="0" borderId="0" xfId="15" applyNumberFormat="1" applyFont="1" applyAlignment="1">
      <alignment horizontal="right"/>
    </xf>
    <xf numFmtId="164"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64" fontId="16" fillId="0" borderId="0" xfId="15" applyNumberFormat="1" applyFont="1" applyAlignment="1">
      <alignment horizontal="left" vertical="top" wrapText="1"/>
    </xf>
    <xf numFmtId="164" fontId="1" fillId="0" borderId="0" xfId="15" applyNumberFormat="1" applyFont="1" applyFill="1" applyBorder="1" applyAlignment="1">
      <alignment horizontal="left"/>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0" fillId="0" borderId="5" xfId="0" applyBorder="1" applyAlignment="1">
      <alignment horizontal="left"/>
    </xf>
    <xf numFmtId="0" fontId="1" fillId="0" borderId="0" xfId="0" applyFont="1" applyAlignment="1">
      <alignment horizontal="justify" vertical="top" wrapText="1"/>
    </xf>
    <xf numFmtId="0" fontId="2" fillId="0" borderId="0" xfId="0" applyFont="1" applyAlignment="1">
      <alignment horizontal="justify" vertical="top" wrapText="1"/>
    </xf>
    <xf numFmtId="164" fontId="2" fillId="0" borderId="0" xfId="15" applyNumberFormat="1" applyFont="1" applyAlignment="1">
      <alignment horizontal="right" vertical="top" wrapText="1"/>
    </xf>
    <xf numFmtId="164" fontId="16" fillId="0" borderId="0" xfId="15" applyNumberFormat="1" applyFont="1" applyFill="1" applyAlignment="1">
      <alignment horizontal="left" vertical="top" wrapText="1"/>
    </xf>
    <xf numFmtId="14" fontId="12" fillId="0" borderId="12" xfId="22" applyNumberFormat="1" applyFont="1" applyFill="1" applyBorder="1" applyAlignment="1">
      <alignment horizontal="center" vertical="center"/>
      <protection/>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64"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41" fontId="2" fillId="0" borderId="0" xfId="0" applyNumberFormat="1" applyFont="1" applyBorder="1" applyAlignment="1">
      <alignment horizontal="center" vertical="top" wrapText="1"/>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4" xfId="22" applyNumberFormat="1" applyFont="1" applyFill="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67"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41" fontId="2" fillId="0" borderId="6" xfId="0" applyNumberFormat="1" applyFont="1" applyBorder="1" applyAlignment="1">
      <alignment vertical="top" wrapText="1"/>
    </xf>
    <xf numFmtId="41" fontId="2" fillId="0" borderId="15" xfId="0" applyNumberFormat="1" applyFont="1" applyBorder="1" applyAlignment="1">
      <alignment vertical="top" wrapText="1"/>
    </xf>
    <xf numFmtId="41" fontId="2" fillId="0" borderId="7" xfId="0" applyNumberFormat="1" applyFont="1" applyBorder="1" applyAlignment="1">
      <alignment horizontal="center" vertical="top" wrapText="1"/>
    </xf>
    <xf numFmtId="41" fontId="4" fillId="0" borderId="5" xfId="0" applyNumberFormat="1" applyFont="1" applyBorder="1" applyAlignment="1">
      <alignment horizontal="center" vertical="top" wrapText="1"/>
    </xf>
    <xf numFmtId="41" fontId="2" fillId="0" borderId="3" xfId="0" applyNumberFormat="1" applyFont="1" applyBorder="1" applyAlignment="1">
      <alignment horizontal="center" vertical="top" wrapText="1"/>
    </xf>
    <xf numFmtId="164" fontId="2" fillId="0" borderId="0" xfId="15" applyNumberFormat="1" applyFont="1" applyFill="1" applyBorder="1" applyAlignment="1">
      <alignment horizontal="left"/>
    </xf>
    <xf numFmtId="164" fontId="2" fillId="0" borderId="7" xfId="15" applyNumberFormat="1" applyFont="1" applyBorder="1" applyAlignment="1">
      <alignment horizontal="left"/>
    </xf>
    <xf numFmtId="0" fontId="13" fillId="0" borderId="0" xfId="22" applyFont="1" applyAlignment="1">
      <alignment vertical="center"/>
      <protection/>
    </xf>
    <xf numFmtId="0" fontId="4" fillId="0" borderId="0" xfId="0" applyFont="1" applyBorder="1" applyAlignment="1">
      <alignment vertical="top" wrapText="1"/>
    </xf>
    <xf numFmtId="41" fontId="2"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0" fontId="2" fillId="0" borderId="0" xfId="0" applyFont="1" applyAlignment="1">
      <alignment horizontal="left"/>
    </xf>
    <xf numFmtId="41" fontId="2" fillId="0" borderId="14" xfId="0" applyNumberFormat="1" applyFont="1" applyBorder="1" applyAlignment="1">
      <alignment vertical="top" wrapText="1"/>
    </xf>
    <xf numFmtId="43" fontId="2" fillId="0" borderId="16" xfId="15" applyNumberFormat="1" applyFont="1" applyBorder="1" applyAlignment="1">
      <alignment horizontal="left"/>
    </xf>
    <xf numFmtId="3" fontId="0" fillId="0" borderId="3" xfId="15" applyNumberFormat="1" applyFont="1" applyBorder="1" applyAlignment="1">
      <alignment horizontal="right" vertical="center"/>
    </xf>
    <xf numFmtId="167" fontId="13" fillId="0" borderId="6" xfId="22" applyNumberFormat="1" applyFont="1" applyBorder="1" applyAlignment="1">
      <alignment horizontal="center" vertical="center"/>
      <protection/>
    </xf>
    <xf numFmtId="3" fontId="0" fillId="0" borderId="4" xfId="15" applyNumberFormat="1" applyFont="1" applyBorder="1" applyAlignment="1">
      <alignment horizontal="center" vertical="center"/>
    </xf>
    <xf numFmtId="164" fontId="0" fillId="0" borderId="1" xfId="15" applyNumberFormat="1" applyBorder="1" applyAlignment="1">
      <alignment horizontal="center" vertical="center"/>
    </xf>
    <xf numFmtId="3" fontId="0" fillId="0" borderId="5" xfId="15" applyNumberFormat="1" applyBorder="1" applyAlignment="1">
      <alignment horizontal="center" vertical="center"/>
    </xf>
    <xf numFmtId="3" fontId="0" fillId="0" borderId="3" xfId="0" applyNumberFormat="1" applyBorder="1" applyAlignment="1">
      <alignment horizontal="center" vertical="center"/>
    </xf>
    <xf numFmtId="0" fontId="0" fillId="0" borderId="5" xfId="0" applyBorder="1" applyAlignment="1">
      <alignment horizontal="left" vertical="center" wrapText="1"/>
    </xf>
    <xf numFmtId="164" fontId="0" fillId="0" borderId="0" xfId="15" applyNumberFormat="1" applyFont="1" applyAlignment="1">
      <alignment horizontal="center"/>
    </xf>
    <xf numFmtId="164" fontId="23" fillId="0" borderId="0" xfId="15" applyNumberFormat="1" applyFont="1" applyAlignment="1">
      <alignment/>
    </xf>
    <xf numFmtId="164" fontId="0" fillId="0" borderId="13" xfId="15" applyNumberFormat="1" applyFont="1" applyBorder="1" applyAlignment="1">
      <alignment horizontal="center"/>
    </xf>
    <xf numFmtId="0" fontId="11" fillId="0" borderId="8" xfId="22" applyFont="1" applyFill="1" applyBorder="1" applyAlignment="1">
      <alignment horizontal="left" vertical="top" wrapText="1"/>
      <protection/>
    </xf>
    <xf numFmtId="0" fontId="11" fillId="0" borderId="17" xfId="22" applyFont="1" applyFill="1" applyBorder="1" applyAlignment="1">
      <alignment horizontal="left" vertical="top" wrapText="1"/>
      <protection/>
    </xf>
    <xf numFmtId="0" fontId="2" fillId="0" borderId="0" xfId="0" applyFont="1" applyAlignment="1">
      <alignment horizontal="left"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center" vertical="top" wrapText="1"/>
    </xf>
    <xf numFmtId="0" fontId="2" fillId="0" borderId="0" xfId="0" applyFont="1" applyBorder="1" applyAlignment="1">
      <alignment horizontal="left" vertical="top" wrapText="1"/>
    </xf>
    <xf numFmtId="0" fontId="11" fillId="0" borderId="7" xfId="22" applyFont="1" applyFill="1" applyBorder="1" applyAlignment="1">
      <alignment horizontal="left" vertical="center"/>
      <protection/>
    </xf>
    <xf numFmtId="0" fontId="13" fillId="0" borderId="7" xfId="22" applyFont="1" applyFill="1" applyBorder="1" applyAlignment="1">
      <alignment horizontal="center" vertical="center"/>
      <protection/>
    </xf>
    <xf numFmtId="0" fontId="11" fillId="0" borderId="7" xfId="22" applyFont="1" applyFill="1" applyBorder="1" applyAlignment="1">
      <alignment horizontal="center" vertical="center"/>
      <protection/>
    </xf>
    <xf numFmtId="41" fontId="2" fillId="0" borderId="13" xfId="0" applyNumberFormat="1" applyFont="1" applyBorder="1" applyAlignment="1">
      <alignment horizontal="center" vertical="top" wrapText="1"/>
    </xf>
    <xf numFmtId="41" fontId="2" fillId="0" borderId="18" xfId="0" applyNumberFormat="1" applyFont="1" applyBorder="1" applyAlignment="1">
      <alignment horizontal="center" vertical="top" wrapText="1"/>
    </xf>
    <xf numFmtId="0" fontId="13" fillId="0" borderId="7" xfId="22" applyFont="1" applyFill="1" applyBorder="1" applyAlignment="1">
      <alignment horizontal="center" vertical="top" wrapText="1"/>
      <protection/>
    </xf>
    <xf numFmtId="0" fontId="3" fillId="0" borderId="0" xfId="0" applyFont="1" applyAlignment="1">
      <alignment horizontal="left" vertical="center" wrapText="1"/>
    </xf>
    <xf numFmtId="0" fontId="20" fillId="3" borderId="0" xfId="0" applyFont="1" applyFill="1" applyAlignment="1">
      <alignment horizontal="center" vertical="top" wrapText="1"/>
    </xf>
    <xf numFmtId="164" fontId="3" fillId="3" borderId="0" xfId="0" applyNumberFormat="1" applyFont="1" applyFill="1" applyAlignment="1" quotePrefix="1">
      <alignment horizontal="center" vertical="top" wrapText="1"/>
    </xf>
    <xf numFmtId="164" fontId="4" fillId="3" borderId="0" xfId="0" applyNumberFormat="1" applyFont="1" applyFill="1" applyAlignment="1">
      <alignment horizontal="center" vertical="center"/>
    </xf>
    <xf numFmtId="49" fontId="12" fillId="0" borderId="1" xfId="22" applyNumberFormat="1" applyFont="1" applyFill="1" applyBorder="1" applyAlignment="1">
      <alignment horizontal="center" vertical="center"/>
      <protection/>
    </xf>
    <xf numFmtId="49" fontId="12" fillId="0" borderId="17"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11" fillId="0" borderId="0" xfId="22" applyFont="1" applyAlignment="1">
      <alignment horizontal="left" vertical="center" wrapText="1"/>
      <protection/>
    </xf>
    <xf numFmtId="0" fontId="4" fillId="0" borderId="0" xfId="0" applyFont="1" applyAlignment="1">
      <alignment horizontal="left" vertical="top" wrapText="1"/>
    </xf>
    <xf numFmtId="41" fontId="2" fillId="0" borderId="9" xfId="0" applyNumberFormat="1" applyFont="1" applyBorder="1" applyAlignment="1">
      <alignment horizontal="left" vertical="top" wrapText="1" indent="1"/>
    </xf>
    <xf numFmtId="41" fontId="2" fillId="0" borderId="17" xfId="0" applyNumberFormat="1" applyFont="1" applyBorder="1" applyAlignment="1">
      <alignment horizontal="left" vertical="top" wrapText="1" inden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2" fillId="0" borderId="0" xfId="0" applyFont="1" applyAlignment="1">
      <alignment horizontal="justify" vertical="top" wrapText="1"/>
    </xf>
    <xf numFmtId="0" fontId="2" fillId="0" borderId="0" xfId="0" applyFont="1" applyBorder="1" applyAlignment="1">
      <alignment horizontal="center" vertical="top" wrapText="1"/>
    </xf>
    <xf numFmtId="0" fontId="1" fillId="0" borderId="0" xfId="0" applyFont="1" applyAlignment="1">
      <alignment vertical="top" wrapText="1"/>
    </xf>
    <xf numFmtId="0" fontId="6" fillId="0" borderId="0" xfId="0" applyFont="1" applyBorder="1" applyAlignment="1">
      <alignment horizontal="left"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xf numFmtId="0" fontId="4" fillId="0" borderId="0" xfId="0" applyFont="1" applyAlignment="1">
      <alignment vertical="top" wrapText="1"/>
    </xf>
    <xf numFmtId="0" fontId="4" fillId="0" borderId="13" xfId="0" applyFont="1" applyBorder="1" applyAlignment="1">
      <alignment horizontal="left" vertical="top" wrapText="1"/>
    </xf>
    <xf numFmtId="41" fontId="2" fillId="0" borderId="19"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8" xfId="0" applyNumberFormat="1" applyFont="1" applyFill="1" applyBorder="1" applyAlignment="1">
      <alignment horizontal="center" vertical="top" wrapText="1"/>
    </xf>
    <xf numFmtId="41" fontId="2" fillId="0" borderId="1" xfId="0" applyNumberFormat="1" applyFont="1" applyBorder="1" applyAlignment="1">
      <alignment horizontal="center" vertical="top" wrapText="1"/>
    </xf>
    <xf numFmtId="41" fontId="2" fillId="0" borderId="3" xfId="0" applyNumberFormat="1" applyFont="1" applyBorder="1" applyAlignment="1">
      <alignment horizontal="center" vertical="top" wrapText="1"/>
    </xf>
    <xf numFmtId="41" fontId="2" fillId="0" borderId="0" xfId="0" applyNumberFormat="1" applyFont="1" applyBorder="1" applyAlignment="1">
      <alignment horizontal="center" vertical="top" wrapText="1"/>
    </xf>
    <xf numFmtId="0" fontId="2" fillId="0" borderId="0" xfId="0" applyFont="1" applyAlignment="1">
      <alignment horizontal="left" vertical="top" wrapText="1"/>
    </xf>
    <xf numFmtId="0" fontId="2" fillId="0" borderId="0" xfId="0" applyFont="1" applyBorder="1" applyAlignment="1">
      <alignment horizontal="left" wrapText="1"/>
    </xf>
    <xf numFmtId="0" fontId="2" fillId="3" borderId="0" xfId="0" applyFont="1" applyFill="1" applyBorder="1" applyAlignment="1">
      <alignment horizontal="left" wrapText="1" shrinkToFit="1"/>
    </xf>
    <xf numFmtId="0" fontId="1" fillId="0" borderId="0" xfId="0" applyFont="1" applyAlignment="1">
      <alignment horizontal="justify" vertical="top" wrapText="1"/>
    </xf>
    <xf numFmtId="0" fontId="2" fillId="0" borderId="0" xfId="0" applyFont="1" applyBorder="1" applyAlignment="1" quotePrefix="1">
      <alignment horizontal="left" wrapText="1"/>
    </xf>
    <xf numFmtId="41" fontId="2" fillId="0" borderId="12" xfId="0" applyNumberFormat="1" applyFont="1" applyBorder="1" applyAlignment="1">
      <alignment horizontal="center" vertical="top" wrapText="1"/>
    </xf>
    <xf numFmtId="0" fontId="2" fillId="0" borderId="0" xfId="0" applyNumberFormat="1" applyFont="1" applyAlignment="1">
      <alignment horizontal="justify" vertical="top" wrapText="1"/>
    </xf>
    <xf numFmtId="0" fontId="1" fillId="0" borderId="0" xfId="0" applyFont="1" applyAlignment="1">
      <alignment/>
    </xf>
    <xf numFmtId="0" fontId="4" fillId="0" borderId="0" xfId="0" applyFont="1" applyAlignment="1">
      <alignment horizontal="justify" vertical="top" wrapText="1"/>
    </xf>
    <xf numFmtId="0" fontId="5" fillId="0" borderId="0" xfId="0" applyFont="1" applyAlignment="1">
      <alignment horizontal="lef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0" fillId="0" borderId="0" xfId="0"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11</xdr:row>
      <xdr:rowOff>104775</xdr:rowOff>
    </xdr:from>
    <xdr:to>
      <xdr:col>3</xdr:col>
      <xdr:colOff>1047750</xdr:colOff>
      <xdr:row>11</xdr:row>
      <xdr:rowOff>104775</xdr:rowOff>
    </xdr:to>
    <xdr:sp>
      <xdr:nvSpPr>
        <xdr:cNvPr id="1" name="Line 1"/>
        <xdr:cNvSpPr>
          <a:spLocks/>
        </xdr:cNvSpPr>
      </xdr:nvSpPr>
      <xdr:spPr>
        <a:xfrm>
          <a:off x="433387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290512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0</xdr:row>
      <xdr:rowOff>47625</xdr:rowOff>
    </xdr:from>
    <xdr:to>
      <xdr:col>3</xdr:col>
      <xdr:colOff>76200</xdr:colOff>
      <xdr:row>4</xdr:row>
      <xdr:rowOff>47625</xdr:rowOff>
    </xdr:to>
    <xdr:pic>
      <xdr:nvPicPr>
        <xdr:cNvPr id="3" name="Picture 8"/>
        <xdr:cNvPicPr preferRelativeResize="1">
          <a:picLocks noChangeAspect="1"/>
        </xdr:cNvPicPr>
      </xdr:nvPicPr>
      <xdr:blipFill>
        <a:blip r:embed="rId1"/>
        <a:stretch>
          <a:fillRect/>
        </a:stretch>
      </xdr:blipFill>
      <xdr:spPr>
        <a:xfrm>
          <a:off x="3133725" y="47625"/>
          <a:ext cx="952500" cy="647700"/>
        </a:xfrm>
        <a:prstGeom prst="rect">
          <a:avLst/>
        </a:prstGeom>
        <a:noFill/>
        <a:ln w="9525" cmpd="sng">
          <a:noFill/>
        </a:ln>
      </xdr:spPr>
    </xdr:pic>
    <xdr:clientData/>
  </xdr:twoCellAnchor>
  <xdr:twoCellAnchor>
    <xdr:from>
      <xdr:col>3</xdr:col>
      <xdr:colOff>323850</xdr:colOff>
      <xdr:row>29</xdr:row>
      <xdr:rowOff>104775</xdr:rowOff>
    </xdr:from>
    <xdr:to>
      <xdr:col>3</xdr:col>
      <xdr:colOff>1047750</xdr:colOff>
      <xdr:row>29</xdr:row>
      <xdr:rowOff>104775</xdr:rowOff>
    </xdr:to>
    <xdr:sp>
      <xdr:nvSpPr>
        <xdr:cNvPr id="4" name="Line 11"/>
        <xdr:cNvSpPr>
          <a:spLocks/>
        </xdr:cNvSpPr>
      </xdr:nvSpPr>
      <xdr:spPr>
        <a:xfrm>
          <a:off x="4333875" y="520065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29</xdr:row>
      <xdr:rowOff>104775</xdr:rowOff>
    </xdr:from>
    <xdr:to>
      <xdr:col>2</xdr:col>
      <xdr:colOff>781050</xdr:colOff>
      <xdr:row>29</xdr:row>
      <xdr:rowOff>104775</xdr:rowOff>
    </xdr:to>
    <xdr:sp>
      <xdr:nvSpPr>
        <xdr:cNvPr id="5" name="Line 12"/>
        <xdr:cNvSpPr>
          <a:spLocks/>
        </xdr:cNvSpPr>
      </xdr:nvSpPr>
      <xdr:spPr>
        <a:xfrm>
          <a:off x="2905125" y="520065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xdr:row>
      <xdr:rowOff>0</xdr:rowOff>
    </xdr:from>
    <xdr:to>
      <xdr:col>6</xdr:col>
      <xdr:colOff>38100</xdr:colOff>
      <xdr:row>6</xdr:row>
      <xdr:rowOff>0</xdr:rowOff>
    </xdr:to>
    <xdr:pic>
      <xdr:nvPicPr>
        <xdr:cNvPr id="1" name="Picture 1"/>
        <xdr:cNvPicPr preferRelativeResize="1">
          <a:picLocks noChangeAspect="1"/>
        </xdr:cNvPicPr>
      </xdr:nvPicPr>
      <xdr:blipFill>
        <a:blip r:embed="rId1"/>
        <a:stretch>
          <a:fillRect/>
        </a:stretch>
      </xdr:blipFill>
      <xdr:spPr>
        <a:xfrm>
          <a:off x="3257550" y="323850"/>
          <a:ext cx="9429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88"/>
  <sheetViews>
    <sheetView workbookViewId="0" topLeftCell="A31">
      <selection activeCell="E30" sqref="E30"/>
    </sheetView>
  </sheetViews>
  <sheetFormatPr defaultColWidth="9.140625" defaultRowHeight="12.75"/>
  <cols>
    <col min="4" max="4" width="19.28125" style="0" customWidth="1"/>
    <col min="5" max="5" width="15.57421875" style="0" customWidth="1"/>
    <col min="7" max="7" width="15.57421875" style="0" customWidth="1"/>
  </cols>
  <sheetData>
    <row r="6" spans="1:7" ht="18.75" customHeight="1">
      <c r="A6" s="211" t="s">
        <v>130</v>
      </c>
      <c r="B6" s="211"/>
      <c r="C6" s="211"/>
      <c r="D6" s="211"/>
      <c r="E6" s="211"/>
      <c r="F6" s="211"/>
      <c r="G6" s="211"/>
    </row>
    <row r="7" spans="1:7" ht="13.5">
      <c r="A7" s="212" t="s">
        <v>0</v>
      </c>
      <c r="B7" s="212"/>
      <c r="C7" s="212"/>
      <c r="D7" s="212"/>
      <c r="E7" s="212"/>
      <c r="F7" s="212"/>
      <c r="G7" s="212"/>
    </row>
    <row r="8" spans="1:7" ht="15.75">
      <c r="A8" s="213" t="s">
        <v>57</v>
      </c>
      <c r="B8" s="213"/>
      <c r="C8" s="213"/>
      <c r="D8" s="213"/>
      <c r="E8" s="213"/>
      <c r="F8" s="213"/>
      <c r="G8" s="213"/>
    </row>
    <row r="9" spans="1:7" ht="15.75">
      <c r="A9" s="213" t="s">
        <v>200</v>
      </c>
      <c r="B9" s="213"/>
      <c r="C9" s="213"/>
      <c r="D9" s="213"/>
      <c r="E9" s="213"/>
      <c r="F9" s="213"/>
      <c r="G9" s="213"/>
    </row>
    <row r="10" spans="1:7" ht="15.75">
      <c r="A10" s="109"/>
      <c r="B10" s="109"/>
      <c r="C10" s="109"/>
      <c r="D10" s="109"/>
      <c r="E10" s="109"/>
      <c r="F10" s="109"/>
      <c r="G10" s="109"/>
    </row>
    <row r="11" spans="1:7" ht="15.75">
      <c r="A11" s="29"/>
      <c r="B11" s="30"/>
      <c r="C11" s="30"/>
      <c r="D11" s="30"/>
      <c r="E11" s="31" t="s">
        <v>58</v>
      </c>
      <c r="F11" s="31"/>
      <c r="G11" s="32" t="s">
        <v>58</v>
      </c>
    </row>
    <row r="12" spans="1:7" ht="15.75">
      <c r="A12" s="29"/>
      <c r="B12" s="30"/>
      <c r="C12" s="30"/>
      <c r="D12" s="30"/>
      <c r="E12" s="31" t="s">
        <v>59</v>
      </c>
      <c r="F12" s="31"/>
      <c r="G12" s="32" t="s">
        <v>60</v>
      </c>
    </row>
    <row r="13" spans="1:7" ht="15.75">
      <c r="A13" s="29"/>
      <c r="B13" s="30"/>
      <c r="C13" s="30"/>
      <c r="D13" s="30"/>
      <c r="E13" s="31" t="s">
        <v>61</v>
      </c>
      <c r="F13" s="31"/>
      <c r="G13" s="32" t="s">
        <v>62</v>
      </c>
    </row>
    <row r="14" spans="1:7" ht="15.75">
      <c r="A14" s="29"/>
      <c r="B14" s="30"/>
      <c r="C14" s="30"/>
      <c r="D14" s="30"/>
      <c r="E14" s="31" t="s">
        <v>63</v>
      </c>
      <c r="F14" s="31"/>
      <c r="G14" s="32" t="s">
        <v>118</v>
      </c>
    </row>
    <row r="15" spans="1:7" ht="15.75">
      <c r="A15" s="33"/>
      <c r="B15" s="30"/>
      <c r="C15" s="30"/>
      <c r="D15" s="30"/>
      <c r="E15" s="36" t="s">
        <v>201</v>
      </c>
      <c r="F15" s="36"/>
      <c r="G15" s="36" t="s">
        <v>144</v>
      </c>
    </row>
    <row r="16" spans="1:7" ht="15.75">
      <c r="A16" s="29"/>
      <c r="B16" s="30"/>
      <c r="C16" s="30"/>
      <c r="D16" s="30"/>
      <c r="E16" s="31" t="s">
        <v>27</v>
      </c>
      <c r="F16" s="31"/>
      <c r="G16" s="32" t="s">
        <v>27</v>
      </c>
    </row>
    <row r="17" spans="1:7" ht="15.75">
      <c r="A17" s="37" t="s">
        <v>64</v>
      </c>
      <c r="B17" s="30"/>
      <c r="C17" s="30"/>
      <c r="D17" s="30"/>
      <c r="E17" s="38"/>
      <c r="F17" s="38"/>
      <c r="G17" s="39"/>
    </row>
    <row r="18" spans="1:7" ht="15.75">
      <c r="A18" s="29"/>
      <c r="B18" s="30" t="s">
        <v>65</v>
      </c>
      <c r="C18" s="30"/>
      <c r="D18" s="30"/>
      <c r="E18" s="38">
        <v>47636</v>
      </c>
      <c r="F18" s="38"/>
      <c r="G18" s="90">
        <v>43702</v>
      </c>
    </row>
    <row r="19" spans="1:7" ht="15.75">
      <c r="A19" s="29"/>
      <c r="B19" s="30"/>
      <c r="C19" s="30"/>
      <c r="D19" s="30"/>
      <c r="E19" s="41">
        <f>SUM(E18:E18)</f>
        <v>47636</v>
      </c>
      <c r="F19" s="38"/>
      <c r="G19" s="41">
        <f>SUM(G18:G18)</f>
        <v>43702</v>
      </c>
    </row>
    <row r="20" spans="1:7" ht="15.75">
      <c r="A20" s="37" t="s">
        <v>66</v>
      </c>
      <c r="B20" s="29"/>
      <c r="C20" s="29"/>
      <c r="D20" s="29"/>
      <c r="E20" s="38"/>
      <c r="F20" s="38"/>
      <c r="G20" s="40"/>
    </row>
    <row r="21" spans="1:7" ht="15.75">
      <c r="A21" s="29"/>
      <c r="B21" s="30" t="s">
        <v>67</v>
      </c>
      <c r="C21" s="42"/>
      <c r="D21" s="43"/>
      <c r="E21" s="38">
        <v>12015</v>
      </c>
      <c r="F21" s="38"/>
      <c r="G21" s="90">
        <v>12285</v>
      </c>
    </row>
    <row r="22" spans="1:7" ht="15.75">
      <c r="A22" s="29"/>
      <c r="B22" s="30" t="s">
        <v>120</v>
      </c>
      <c r="C22" s="42"/>
      <c r="D22" s="43"/>
      <c r="E22" s="38">
        <v>19016</v>
      </c>
      <c r="F22" s="38"/>
      <c r="G22" s="90">
        <v>15745</v>
      </c>
    </row>
    <row r="23" spans="1:7" ht="15.75">
      <c r="A23" s="29"/>
      <c r="B23" s="112" t="s">
        <v>119</v>
      </c>
      <c r="C23" s="113"/>
      <c r="D23" s="114"/>
      <c r="E23" s="115">
        <f>591</f>
        <v>591</v>
      </c>
      <c r="F23" s="38"/>
      <c r="G23" s="90">
        <v>227</v>
      </c>
    </row>
    <row r="24" spans="1:7" ht="15.75">
      <c r="A24" s="29"/>
      <c r="B24" s="30" t="s">
        <v>117</v>
      </c>
      <c r="C24" s="42"/>
      <c r="D24" s="43"/>
      <c r="E24" s="38">
        <f>11610+6712</f>
        <v>18322</v>
      </c>
      <c r="F24" s="38"/>
      <c r="G24" s="90">
        <v>13482</v>
      </c>
    </row>
    <row r="25" spans="1:7" ht="15.75">
      <c r="A25" s="29"/>
      <c r="B25" s="30"/>
      <c r="C25" s="30"/>
      <c r="D25" s="30"/>
      <c r="E25" s="41">
        <f>SUM(E21:E24)</f>
        <v>49944</v>
      </c>
      <c r="F25" s="38"/>
      <c r="G25" s="41">
        <f>SUM(G21:G24)</f>
        <v>41739</v>
      </c>
    </row>
    <row r="26" spans="1:7" ht="15.75">
      <c r="A26" s="37" t="s">
        <v>68</v>
      </c>
      <c r="B26" s="30"/>
      <c r="C26" s="30"/>
      <c r="D26" s="30"/>
      <c r="E26" s="38"/>
      <c r="F26" s="38"/>
      <c r="G26" s="40"/>
    </row>
    <row r="27" spans="1:7" ht="15.75">
      <c r="A27" s="29"/>
      <c r="B27" s="30" t="s">
        <v>121</v>
      </c>
      <c r="C27" s="42"/>
      <c r="D27" s="43"/>
      <c r="E27" s="38">
        <v>872</v>
      </c>
      <c r="F27" s="38"/>
      <c r="G27" s="90">
        <f>174+1115</f>
        <v>1289</v>
      </c>
    </row>
    <row r="28" spans="1:7" ht="15.75">
      <c r="A28" s="29"/>
      <c r="B28" s="112" t="s">
        <v>122</v>
      </c>
      <c r="C28" s="113"/>
      <c r="D28" s="114"/>
      <c r="E28" s="115">
        <f>4447</f>
        <v>4447</v>
      </c>
      <c r="F28" s="38"/>
      <c r="G28" s="90">
        <v>2813</v>
      </c>
    </row>
    <row r="29" spans="1:7" ht="15.75">
      <c r="A29" s="29"/>
      <c r="B29" s="29" t="s">
        <v>37</v>
      </c>
      <c r="C29" s="42"/>
      <c r="D29" s="44"/>
      <c r="E29" s="38">
        <v>2219</v>
      </c>
      <c r="F29" s="38"/>
      <c r="G29" s="90">
        <v>786</v>
      </c>
    </row>
    <row r="30" spans="1:7" ht="15.75">
      <c r="A30" s="29"/>
      <c r="B30" s="29" t="s">
        <v>161</v>
      </c>
      <c r="C30" s="42"/>
      <c r="D30" s="44"/>
      <c r="E30" s="38">
        <v>930</v>
      </c>
      <c r="F30" s="38"/>
      <c r="G30" s="90">
        <v>672</v>
      </c>
    </row>
    <row r="31" spans="1:7" ht="15.75">
      <c r="A31" s="29"/>
      <c r="B31" s="29" t="s">
        <v>191</v>
      </c>
      <c r="C31" s="42"/>
      <c r="D31" s="44"/>
      <c r="E31" s="38">
        <v>1800</v>
      </c>
      <c r="F31" s="38"/>
      <c r="G31" s="90">
        <v>0</v>
      </c>
    </row>
    <row r="32" spans="1:7" ht="15.75">
      <c r="A32" s="29"/>
      <c r="B32" s="33"/>
      <c r="C32" s="33"/>
      <c r="D32" s="33"/>
      <c r="E32" s="41">
        <f>SUM(E27:E31)</f>
        <v>10268</v>
      </c>
      <c r="F32" s="38"/>
      <c r="G32" s="41">
        <f>SUM(G27:G31)</f>
        <v>5560</v>
      </c>
    </row>
    <row r="33" spans="1:7" ht="15.75">
      <c r="A33" s="37" t="s">
        <v>69</v>
      </c>
      <c r="B33" s="30"/>
      <c r="C33" s="30"/>
      <c r="D33" s="30"/>
      <c r="E33" s="38">
        <f>+E25-E32</f>
        <v>39676</v>
      </c>
      <c r="F33" s="38"/>
      <c r="G33" s="38">
        <f>+G25-G32</f>
        <v>36179</v>
      </c>
    </row>
    <row r="34" spans="1:7" ht="16.5" thickBot="1">
      <c r="A34" s="29"/>
      <c r="B34" s="30"/>
      <c r="C34" s="30"/>
      <c r="D34" s="30"/>
      <c r="E34" s="45">
        <f>+E19+E33</f>
        <v>87312</v>
      </c>
      <c r="F34" s="46"/>
      <c r="G34" s="45">
        <f>+G19+G33</f>
        <v>79881</v>
      </c>
    </row>
    <row r="35" spans="1:7" ht="16.5" thickTop="1">
      <c r="A35" s="29"/>
      <c r="B35" s="30"/>
      <c r="C35" s="30"/>
      <c r="D35" s="30"/>
      <c r="E35" s="38"/>
      <c r="F35" s="38"/>
      <c r="G35" s="40"/>
    </row>
    <row r="36" spans="1:7" ht="15.75">
      <c r="A36" s="37" t="s">
        <v>70</v>
      </c>
      <c r="B36" s="30"/>
      <c r="C36" s="30"/>
      <c r="D36" s="30"/>
      <c r="E36" s="38"/>
      <c r="F36" s="38"/>
      <c r="G36" s="40"/>
    </row>
    <row r="37" spans="1:7" ht="15.75">
      <c r="A37" s="29"/>
      <c r="B37" s="30" t="s">
        <v>71</v>
      </c>
      <c r="C37" s="30"/>
      <c r="D37" s="30"/>
      <c r="E37" s="38">
        <v>50000</v>
      </c>
      <c r="F37" s="38"/>
      <c r="G37" s="90">
        <v>50000</v>
      </c>
    </row>
    <row r="38" spans="1:7" ht="15.75">
      <c r="A38" s="33"/>
      <c r="B38" s="30" t="s">
        <v>72</v>
      </c>
      <c r="C38" s="30"/>
      <c r="D38" s="30"/>
      <c r="E38" s="38"/>
      <c r="F38" s="38"/>
      <c r="G38" s="90"/>
    </row>
    <row r="39" spans="1:7" ht="15.75">
      <c r="A39" s="29"/>
      <c r="B39" s="30"/>
      <c r="C39" s="43" t="s">
        <v>73</v>
      </c>
      <c r="D39" s="43"/>
      <c r="E39" s="47">
        <v>15254</v>
      </c>
      <c r="F39" s="47"/>
      <c r="G39" s="90">
        <v>15254</v>
      </c>
    </row>
    <row r="40" spans="1:7" ht="15.75">
      <c r="A40" s="33"/>
      <c r="B40" s="30"/>
      <c r="C40" s="114" t="s">
        <v>74</v>
      </c>
      <c r="D40" s="114"/>
      <c r="E40" s="143">
        <f>9499+8142</f>
        <v>17641</v>
      </c>
      <c r="F40" s="38"/>
      <c r="G40" s="90">
        <v>9499</v>
      </c>
    </row>
    <row r="41" spans="1:7" ht="15.75">
      <c r="A41" s="33"/>
      <c r="B41" s="30" t="s">
        <v>75</v>
      </c>
      <c r="C41" s="30"/>
      <c r="D41" s="30"/>
      <c r="E41" s="41">
        <f>SUM(E37:E40)</f>
        <v>82895</v>
      </c>
      <c r="F41" s="38"/>
      <c r="G41" s="41">
        <f>SUM(G37:G40)</f>
        <v>74753</v>
      </c>
    </row>
    <row r="42" spans="1:7" ht="15.75">
      <c r="A42" s="33"/>
      <c r="B42" s="30"/>
      <c r="C42" s="30"/>
      <c r="D42" s="30"/>
      <c r="E42" s="48"/>
      <c r="F42" s="49"/>
      <c r="G42" s="48"/>
    </row>
    <row r="43" spans="1:7" ht="15.75">
      <c r="A43" s="33"/>
      <c r="B43" s="30"/>
      <c r="C43" s="30"/>
      <c r="D43" s="30"/>
      <c r="E43" s="48"/>
      <c r="F43" s="49"/>
      <c r="G43" s="48"/>
    </row>
    <row r="44" spans="1:7" ht="15.75">
      <c r="A44" s="33"/>
      <c r="B44" s="112" t="s">
        <v>179</v>
      </c>
      <c r="D44" s="114"/>
      <c r="E44" s="143">
        <v>3967</v>
      </c>
      <c r="F44" s="38"/>
      <c r="G44" s="90">
        <v>4328</v>
      </c>
    </row>
    <row r="45" spans="1:7" ht="15.75">
      <c r="A45" s="29"/>
      <c r="B45" s="30" t="s">
        <v>76</v>
      </c>
      <c r="C45" s="30"/>
      <c r="D45" s="30"/>
      <c r="E45" s="38">
        <v>450</v>
      </c>
      <c r="F45" s="38"/>
      <c r="G45" s="90">
        <v>800</v>
      </c>
    </row>
    <row r="46" spans="1:7" ht="16.5" thickBot="1">
      <c r="A46" s="29"/>
      <c r="B46" s="30"/>
      <c r="C46" s="30"/>
      <c r="D46" s="30"/>
      <c r="E46" s="50">
        <f>SUM(E41:E45)</f>
        <v>87312</v>
      </c>
      <c r="F46" s="51"/>
      <c r="G46" s="50">
        <f>SUM(G41:G45)</f>
        <v>79881</v>
      </c>
    </row>
    <row r="47" spans="1:7" ht="16.5" thickTop="1">
      <c r="A47" s="29"/>
      <c r="B47" s="30"/>
      <c r="C47" s="30"/>
      <c r="D47" s="30"/>
      <c r="E47" s="52"/>
      <c r="F47" s="52"/>
      <c r="G47" s="40"/>
    </row>
    <row r="48" spans="1:7" ht="15.75">
      <c r="A48" s="29"/>
      <c r="B48" s="53" t="s">
        <v>77</v>
      </c>
      <c r="C48" s="53"/>
      <c r="D48" s="53"/>
      <c r="E48" s="54">
        <f>E41/50000*100</f>
        <v>165.79</v>
      </c>
      <c r="F48" s="54"/>
      <c r="G48" s="54">
        <f>G41/50000*100</f>
        <v>149.506</v>
      </c>
    </row>
    <row r="49" spans="1:7" ht="18.75">
      <c r="A49" s="55"/>
      <c r="B49" s="56"/>
      <c r="C49" s="56"/>
      <c r="D49" s="56"/>
      <c r="E49" s="38"/>
      <c r="F49" s="38"/>
      <c r="G49" s="39"/>
    </row>
    <row r="50" spans="1:7" ht="15.75">
      <c r="A50" s="57"/>
      <c r="B50" s="56"/>
      <c r="C50" s="56"/>
      <c r="D50" s="56"/>
      <c r="E50" s="38"/>
      <c r="F50" s="38"/>
      <c r="G50" s="39"/>
    </row>
    <row r="51" spans="1:7" ht="13.5">
      <c r="A51" s="210" t="s">
        <v>132</v>
      </c>
      <c r="B51" s="210"/>
      <c r="C51" s="210"/>
      <c r="D51" s="210"/>
      <c r="E51" s="210"/>
      <c r="F51" s="210"/>
      <c r="G51" s="210"/>
    </row>
    <row r="52" spans="1:7" ht="15.75">
      <c r="A52" s="57"/>
      <c r="B52" s="56"/>
      <c r="C52" s="56"/>
      <c r="D52" s="56"/>
      <c r="E52" s="38"/>
      <c r="F52" s="38"/>
      <c r="G52" s="39"/>
    </row>
    <row r="53" spans="1:7" ht="15">
      <c r="A53" s="61"/>
      <c r="B53" s="60"/>
      <c r="C53" s="56"/>
      <c r="D53" s="56"/>
      <c r="E53" s="62"/>
      <c r="F53" s="62"/>
      <c r="G53" s="63"/>
    </row>
    <row r="54" spans="1:7" ht="15">
      <c r="A54" s="57"/>
      <c r="B54" s="60"/>
      <c r="C54" s="59"/>
      <c r="D54" s="59"/>
      <c r="E54" s="62"/>
      <c r="F54" s="62"/>
      <c r="G54" s="63"/>
    </row>
    <row r="55" spans="1:7" ht="15">
      <c r="A55" s="57"/>
      <c r="B55" s="60"/>
      <c r="C55" s="56"/>
      <c r="D55" s="56"/>
      <c r="E55" s="62"/>
      <c r="F55" s="62"/>
      <c r="G55" s="63"/>
    </row>
    <row r="56" spans="1:7" ht="15">
      <c r="A56" s="57"/>
      <c r="B56" s="58"/>
      <c r="C56" s="56"/>
      <c r="D56" s="56"/>
      <c r="E56" s="62"/>
      <c r="F56" s="62"/>
      <c r="G56" s="63"/>
    </row>
    <row r="57" spans="1:7" ht="15">
      <c r="A57" s="57"/>
      <c r="B57" s="60"/>
      <c r="C57" s="56"/>
      <c r="D57" s="56"/>
      <c r="E57" s="62"/>
      <c r="F57" s="62"/>
      <c r="G57" s="63"/>
    </row>
    <row r="58" spans="1:7" ht="15">
      <c r="A58" s="57"/>
      <c r="B58" s="60"/>
      <c r="C58" s="56"/>
      <c r="D58" s="56"/>
      <c r="E58" s="62"/>
      <c r="F58" s="62"/>
      <c r="G58" s="63"/>
    </row>
    <row r="59" spans="1:7" ht="15">
      <c r="A59" s="57"/>
      <c r="B59" s="60"/>
      <c r="C59" s="56"/>
      <c r="D59" s="56"/>
      <c r="E59" s="62"/>
      <c r="F59" s="62"/>
      <c r="G59" s="63"/>
    </row>
    <row r="60" spans="1:7" ht="15">
      <c r="A60" s="57"/>
      <c r="B60" s="60"/>
      <c r="C60" s="56"/>
      <c r="D60" s="56"/>
      <c r="E60" s="62"/>
      <c r="F60" s="62"/>
      <c r="G60" s="63"/>
    </row>
    <row r="61" spans="1:7" ht="15">
      <c r="A61" s="57"/>
      <c r="B61" s="60"/>
      <c r="C61" s="56"/>
      <c r="D61" s="56"/>
      <c r="E61" s="62"/>
      <c r="F61" s="62"/>
      <c r="G61" s="63"/>
    </row>
    <row r="62" spans="1:7" ht="15">
      <c r="A62" s="57"/>
      <c r="B62" s="60"/>
      <c r="C62" s="56"/>
      <c r="D62" s="56"/>
      <c r="E62" s="62"/>
      <c r="F62" s="62"/>
      <c r="G62" s="63"/>
    </row>
    <row r="63" spans="1:7" ht="15">
      <c r="A63" s="57"/>
      <c r="B63" s="60"/>
      <c r="C63" s="56"/>
      <c r="D63" s="56"/>
      <c r="E63" s="62"/>
      <c r="F63" s="62"/>
      <c r="G63" s="63"/>
    </row>
    <row r="64" spans="1:7" ht="15">
      <c r="A64" s="57"/>
      <c r="B64" s="60"/>
      <c r="C64" s="56"/>
      <c r="D64" s="56"/>
      <c r="E64" s="62"/>
      <c r="F64" s="62"/>
      <c r="G64" s="63"/>
    </row>
    <row r="65" spans="1:7" ht="15">
      <c r="A65" s="57"/>
      <c r="B65" s="60"/>
      <c r="C65" s="56"/>
      <c r="D65" s="56"/>
      <c r="E65" s="62"/>
      <c r="F65" s="62"/>
      <c r="G65" s="63"/>
    </row>
    <row r="66" spans="1:7" ht="15">
      <c r="A66" s="57"/>
      <c r="B66" s="60"/>
      <c r="C66" s="56"/>
      <c r="D66" s="56"/>
      <c r="E66" s="62"/>
      <c r="F66" s="62"/>
      <c r="G66" s="63"/>
    </row>
    <row r="67" spans="1:7" ht="15">
      <c r="A67" s="57"/>
      <c r="B67" s="60"/>
      <c r="C67" s="56"/>
      <c r="D67" s="56"/>
      <c r="E67" s="62"/>
      <c r="F67" s="62"/>
      <c r="G67" s="63"/>
    </row>
    <row r="68" spans="1:7" ht="15">
      <c r="A68" s="57"/>
      <c r="B68" s="60"/>
      <c r="C68" s="56"/>
      <c r="D68" s="56"/>
      <c r="E68" s="62"/>
      <c r="F68" s="62"/>
      <c r="G68" s="63"/>
    </row>
    <row r="69" spans="1:7" ht="15">
      <c r="A69" s="57"/>
      <c r="B69" s="60"/>
      <c r="C69" s="56"/>
      <c r="D69" s="56"/>
      <c r="E69" s="62"/>
      <c r="F69" s="62"/>
      <c r="G69" s="63"/>
    </row>
    <row r="70" spans="1:7" ht="15">
      <c r="A70" s="57"/>
      <c r="B70" s="60"/>
      <c r="C70" s="56"/>
      <c r="D70" s="56"/>
      <c r="E70" s="62"/>
      <c r="F70" s="62"/>
      <c r="G70" s="63"/>
    </row>
    <row r="71" spans="1:7" ht="15">
      <c r="A71" s="57"/>
      <c r="B71" s="56"/>
      <c r="C71" s="56"/>
      <c r="D71" s="56"/>
      <c r="E71" s="62"/>
      <c r="F71" s="62"/>
      <c r="G71" s="63"/>
    </row>
    <row r="72" spans="1:7" ht="15">
      <c r="A72" s="57"/>
      <c r="B72" s="56"/>
      <c r="C72" s="56"/>
      <c r="D72" s="56"/>
      <c r="E72" s="62"/>
      <c r="F72" s="62"/>
      <c r="G72" s="63"/>
    </row>
    <row r="73" spans="1:7" ht="15">
      <c r="A73" s="57"/>
      <c r="B73" s="56"/>
      <c r="C73" s="56"/>
      <c r="D73" s="56"/>
      <c r="E73" s="62"/>
      <c r="F73" s="62"/>
      <c r="G73" s="63"/>
    </row>
    <row r="74" spans="1:7" ht="15">
      <c r="A74" s="57"/>
      <c r="B74" s="56"/>
      <c r="C74" s="56"/>
      <c r="D74" s="56"/>
      <c r="E74" s="62"/>
      <c r="F74" s="62"/>
      <c r="G74" s="63"/>
    </row>
    <row r="75" spans="1:7" ht="15">
      <c r="A75" s="57"/>
      <c r="B75" s="56"/>
      <c r="C75" s="56"/>
      <c r="D75" s="56"/>
      <c r="E75" s="62"/>
      <c r="F75" s="62"/>
      <c r="G75" s="63"/>
    </row>
    <row r="76" spans="1:7" ht="15">
      <c r="A76" s="57"/>
      <c r="B76" s="56"/>
      <c r="C76" s="56"/>
      <c r="D76" s="56"/>
      <c r="E76" s="62"/>
      <c r="F76" s="62"/>
      <c r="G76" s="63"/>
    </row>
    <row r="77" spans="1:7" ht="15">
      <c r="A77" s="57"/>
      <c r="B77" s="56"/>
      <c r="C77" s="56"/>
      <c r="D77" s="56"/>
      <c r="E77" s="62"/>
      <c r="F77" s="62"/>
      <c r="G77" s="63"/>
    </row>
    <row r="78" spans="1:7" ht="15">
      <c r="A78" s="57"/>
      <c r="B78" s="56"/>
      <c r="C78" s="56"/>
      <c r="D78" s="56"/>
      <c r="E78" s="62"/>
      <c r="F78" s="62"/>
      <c r="G78" s="63"/>
    </row>
    <row r="79" spans="1:7" ht="15">
      <c r="A79" s="57"/>
      <c r="B79" s="56"/>
      <c r="C79" s="56"/>
      <c r="D79" s="56"/>
      <c r="E79" s="62"/>
      <c r="F79" s="62"/>
      <c r="G79" s="63"/>
    </row>
    <row r="80" spans="1:7" ht="15">
      <c r="A80" s="57"/>
      <c r="B80" s="56"/>
      <c r="C80" s="56"/>
      <c r="D80" s="56"/>
      <c r="E80" s="62"/>
      <c r="F80" s="62"/>
      <c r="G80" s="63"/>
    </row>
    <row r="81" spans="1:7" ht="15">
      <c r="A81" s="57"/>
      <c r="B81" s="56"/>
      <c r="C81" s="56"/>
      <c r="D81" s="56"/>
      <c r="E81" s="62"/>
      <c r="F81" s="62"/>
      <c r="G81" s="63"/>
    </row>
    <row r="82" spans="1:7" ht="15">
      <c r="A82" s="57"/>
      <c r="B82" s="56"/>
      <c r="C82" s="56"/>
      <c r="D82" s="56"/>
      <c r="E82" s="62"/>
      <c r="F82" s="62"/>
      <c r="G82" s="63"/>
    </row>
    <row r="83" spans="1:7" ht="15">
      <c r="A83" s="57"/>
      <c r="B83" s="56"/>
      <c r="C83" s="56"/>
      <c r="D83" s="56"/>
      <c r="E83" s="62"/>
      <c r="F83" s="62"/>
      <c r="G83" s="63"/>
    </row>
    <row r="84" spans="1:7" ht="15">
      <c r="A84" s="57"/>
      <c r="B84" s="56"/>
      <c r="C84" s="56"/>
      <c r="D84" s="56"/>
      <c r="E84" s="62"/>
      <c r="F84" s="62"/>
      <c r="G84" s="63"/>
    </row>
    <row r="85" spans="1:7" ht="15">
      <c r="A85" s="57"/>
      <c r="B85" s="56"/>
      <c r="C85" s="56"/>
      <c r="D85" s="56"/>
      <c r="E85" s="62"/>
      <c r="F85" s="62"/>
      <c r="G85" s="63"/>
    </row>
    <row r="86" spans="1:7" ht="15">
      <c r="A86" s="57"/>
      <c r="B86" s="56"/>
      <c r="C86" s="56"/>
      <c r="D86" s="56"/>
      <c r="E86" s="62"/>
      <c r="F86" s="62"/>
      <c r="G86" s="63"/>
    </row>
    <row r="87" spans="1:7" ht="15">
      <c r="A87" s="57"/>
      <c r="B87" s="56"/>
      <c r="C87" s="56"/>
      <c r="D87" s="56"/>
      <c r="E87" s="62"/>
      <c r="F87" s="62"/>
      <c r="G87" s="63"/>
    </row>
    <row r="88" spans="1:7" ht="15">
      <c r="A88" s="57"/>
      <c r="B88" s="56"/>
      <c r="C88" s="56"/>
      <c r="D88" s="56"/>
      <c r="E88" s="62"/>
      <c r="F88" s="62"/>
      <c r="G88" s="63"/>
    </row>
  </sheetData>
  <mergeCells count="5">
    <mergeCell ref="A51:G51"/>
    <mergeCell ref="A6:G6"/>
    <mergeCell ref="A7:G7"/>
    <mergeCell ref="A8:G8"/>
    <mergeCell ref="A9:G9"/>
  </mergeCells>
  <printOptions/>
  <pageMargins left="1.54" right="0.75" top="1" bottom="1" header="0.5" footer="0.5"/>
  <pageSetup fitToHeight="1" fitToWidth="1"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E52"/>
  <sheetViews>
    <sheetView workbookViewId="0" topLeftCell="A42">
      <selection activeCell="C24" sqref="C24"/>
    </sheetView>
  </sheetViews>
  <sheetFormatPr defaultColWidth="9.140625" defaultRowHeight="12.75"/>
  <cols>
    <col min="1" max="1" width="32.140625" style="0" customWidth="1"/>
    <col min="2" max="2" width="15.7109375" style="0" customWidth="1"/>
    <col min="3" max="3" width="15.00390625" style="0" customWidth="1"/>
    <col min="4" max="4" width="14.00390625" style="0" customWidth="1"/>
    <col min="5" max="5" width="15.28125" style="0" customWidth="1"/>
  </cols>
  <sheetData>
    <row r="6" spans="1:5" ht="19.5">
      <c r="A6" s="217" t="s">
        <v>131</v>
      </c>
      <c r="B6" s="217"/>
      <c r="C6" s="217"/>
      <c r="D6" s="217"/>
      <c r="E6" s="217"/>
    </row>
    <row r="7" spans="1:5" ht="13.5">
      <c r="A7" s="218" t="s">
        <v>0</v>
      </c>
      <c r="B7" s="218"/>
      <c r="C7" s="218"/>
      <c r="D7" s="218"/>
      <c r="E7" s="218"/>
    </row>
    <row r="8" spans="1:5" ht="15.75">
      <c r="A8" s="219" t="s">
        <v>78</v>
      </c>
      <c r="B8" s="219"/>
      <c r="C8" s="219"/>
      <c r="D8" s="219"/>
      <c r="E8" s="219"/>
    </row>
    <row r="9" spans="1:5" ht="15.75">
      <c r="A9" s="219" t="s">
        <v>202</v>
      </c>
      <c r="B9" s="219"/>
      <c r="C9" s="219"/>
      <c r="D9" s="219"/>
      <c r="E9" s="219"/>
    </row>
    <row r="11" spans="1:5" ht="16.5">
      <c r="A11" s="66"/>
      <c r="B11" s="214" t="s">
        <v>79</v>
      </c>
      <c r="C11" s="215"/>
      <c r="D11" s="216" t="s">
        <v>80</v>
      </c>
      <c r="E11" s="215"/>
    </row>
    <row r="12" spans="1:5" ht="16.5">
      <c r="A12" s="67"/>
      <c r="B12" s="68" t="s">
        <v>61</v>
      </c>
      <c r="C12" s="69" t="s">
        <v>81</v>
      </c>
      <c r="D12" s="69" t="s">
        <v>61</v>
      </c>
      <c r="E12" s="68" t="s">
        <v>81</v>
      </c>
    </row>
    <row r="13" spans="1:5" ht="16.5">
      <c r="A13" s="67"/>
      <c r="B13" s="70" t="s">
        <v>82</v>
      </c>
      <c r="C13" s="71" t="s">
        <v>83</v>
      </c>
      <c r="D13" s="71" t="s">
        <v>82</v>
      </c>
      <c r="E13" s="70" t="s">
        <v>83</v>
      </c>
    </row>
    <row r="14" spans="1:5" ht="16.5">
      <c r="A14" s="67"/>
      <c r="B14" s="70" t="s">
        <v>63</v>
      </c>
      <c r="C14" s="71" t="s">
        <v>63</v>
      </c>
      <c r="D14" s="71" t="s">
        <v>84</v>
      </c>
      <c r="E14" s="70" t="s">
        <v>85</v>
      </c>
    </row>
    <row r="15" spans="1:5" ht="16.5">
      <c r="A15" s="67"/>
      <c r="B15" s="72" t="s">
        <v>201</v>
      </c>
      <c r="C15" s="150" t="s">
        <v>203</v>
      </c>
      <c r="D15" s="72" t="s">
        <v>201</v>
      </c>
      <c r="E15" s="150" t="s">
        <v>203</v>
      </c>
    </row>
    <row r="16" spans="1:5" ht="16.5">
      <c r="A16" s="73"/>
      <c r="B16" s="158" t="s">
        <v>27</v>
      </c>
      <c r="C16" s="151" t="s">
        <v>168</v>
      </c>
      <c r="D16" s="151" t="s">
        <v>168</v>
      </c>
      <c r="E16" s="151" t="s">
        <v>197</v>
      </c>
    </row>
    <row r="17" spans="1:5" ht="16.5">
      <c r="A17" s="66" t="s">
        <v>20</v>
      </c>
      <c r="B17" s="166">
        <v>18057</v>
      </c>
      <c r="C17" s="105">
        <v>15828</v>
      </c>
      <c r="D17" s="166">
        <v>57839</v>
      </c>
      <c r="E17" s="105">
        <f>11832+C17</f>
        <v>27660</v>
      </c>
    </row>
    <row r="18" spans="1:5" ht="16.5">
      <c r="A18" s="67" t="s">
        <v>169</v>
      </c>
      <c r="B18" s="152">
        <v>-9409</v>
      </c>
      <c r="C18" s="107">
        <v>-9284</v>
      </c>
      <c r="D18" s="152">
        <v>-31471</v>
      </c>
      <c r="E18" s="107">
        <f>-6901+C18</f>
        <v>-16185</v>
      </c>
    </row>
    <row r="19" spans="1:5" ht="16.5">
      <c r="A19" s="67" t="s">
        <v>170</v>
      </c>
      <c r="B19" s="167">
        <f>SUM(B17:B18)</f>
        <v>8648</v>
      </c>
      <c r="C19" s="167">
        <f>SUM(C17:C18)</f>
        <v>6544</v>
      </c>
      <c r="D19" s="167">
        <f>SUM(D17:D18)</f>
        <v>26368</v>
      </c>
      <c r="E19" s="167">
        <f>SUM(E17:E18)</f>
        <v>11475</v>
      </c>
    </row>
    <row r="20" spans="1:5" ht="16.5">
      <c r="A20" s="67"/>
      <c r="B20" s="167"/>
      <c r="C20" s="106"/>
      <c r="D20" s="167"/>
      <c r="E20" s="106"/>
    </row>
    <row r="21" spans="1:5" ht="16.5">
      <c r="A21" s="67" t="s">
        <v>86</v>
      </c>
      <c r="B21" s="167">
        <v>241</v>
      </c>
      <c r="C21" s="106">
        <v>78</v>
      </c>
      <c r="D21" s="167">
        <v>671</v>
      </c>
      <c r="E21" s="106">
        <f>56+C21</f>
        <v>134</v>
      </c>
    </row>
    <row r="22" spans="1:5" ht="16.5">
      <c r="A22" s="67" t="s">
        <v>171</v>
      </c>
      <c r="B22" s="167">
        <v>-1432</v>
      </c>
      <c r="C22" s="106">
        <v>-1105</v>
      </c>
      <c r="D22" s="167">
        <v>-3936</v>
      </c>
      <c r="E22" s="106">
        <f>-520+C22-1</f>
        <v>-1626</v>
      </c>
    </row>
    <row r="23" spans="1:5" ht="16.5">
      <c r="A23" s="67" t="s">
        <v>172</v>
      </c>
      <c r="B23" s="167">
        <v>-1047</v>
      </c>
      <c r="C23" s="106">
        <v>-755</v>
      </c>
      <c r="D23" s="167">
        <v>-3115</v>
      </c>
      <c r="E23" s="106">
        <f>-909+C23</f>
        <v>-1664</v>
      </c>
    </row>
    <row r="24" spans="1:5" ht="16.5">
      <c r="A24" s="160" t="s">
        <v>173</v>
      </c>
      <c r="B24" s="152">
        <v>-545</v>
      </c>
      <c r="C24" s="107">
        <f>191-76</f>
        <v>115</v>
      </c>
      <c r="D24" s="152">
        <v>-1971</v>
      </c>
      <c r="E24" s="107">
        <f>-237+C24</f>
        <v>-122</v>
      </c>
    </row>
    <row r="25" spans="1:5" ht="16.5">
      <c r="A25" s="161" t="s">
        <v>174</v>
      </c>
      <c r="B25" s="168">
        <f>SUM(B19:B24)</f>
        <v>5865</v>
      </c>
      <c r="C25" s="168">
        <f>SUM(C19:C24)</f>
        <v>4877</v>
      </c>
      <c r="D25" s="168">
        <f>SUM(D19:D24)</f>
        <v>18017</v>
      </c>
      <c r="E25" s="168">
        <f>SUM(E19:E24)</f>
        <v>8197</v>
      </c>
    </row>
    <row r="26" spans="1:5" ht="16.5">
      <c r="A26" s="67" t="s">
        <v>87</v>
      </c>
      <c r="B26" s="167">
        <v>-26</v>
      </c>
      <c r="C26" s="106">
        <v>-6</v>
      </c>
      <c r="D26" s="167">
        <v>-86</v>
      </c>
      <c r="E26" s="106">
        <f>-156+C26</f>
        <v>-162</v>
      </c>
    </row>
    <row r="27" spans="1:5" ht="30" customHeight="1">
      <c r="A27" s="160" t="s">
        <v>88</v>
      </c>
      <c r="B27" s="152">
        <v>0</v>
      </c>
      <c r="C27" s="107" t="s">
        <v>134</v>
      </c>
      <c r="D27" s="152">
        <v>0</v>
      </c>
      <c r="E27" s="107" t="s">
        <v>134</v>
      </c>
    </row>
    <row r="28" spans="1:5" ht="26.25" customHeight="1">
      <c r="A28" s="162" t="s">
        <v>123</v>
      </c>
      <c r="B28" s="168">
        <f>SUM(B25:B27)</f>
        <v>5839</v>
      </c>
      <c r="C28" s="168">
        <f>SUM(C25:C27)</f>
        <v>4871</v>
      </c>
      <c r="D28" s="168">
        <f>SUM(D25:D27)</f>
        <v>17931</v>
      </c>
      <c r="E28" s="168">
        <f>SUM(E25:E27)</f>
        <v>8035</v>
      </c>
    </row>
    <row r="29" spans="1:5" ht="16.5">
      <c r="A29" s="67" t="s">
        <v>37</v>
      </c>
      <c r="B29" s="152">
        <v>-1514</v>
      </c>
      <c r="C29" s="107">
        <v>-1349</v>
      </c>
      <c r="D29" s="152">
        <v>-4689</v>
      </c>
      <c r="E29" s="107">
        <f>-776+C29</f>
        <v>-2125</v>
      </c>
    </row>
    <row r="30" spans="1:5" ht="33.75" customHeight="1">
      <c r="A30" s="163" t="s">
        <v>124</v>
      </c>
      <c r="B30" s="168">
        <f>SUM(B28:B29)</f>
        <v>4325</v>
      </c>
      <c r="C30" s="168">
        <f>SUM(C28:C29)</f>
        <v>3522</v>
      </c>
      <c r="D30" s="168">
        <f>SUM(D28:D29)</f>
        <v>13242</v>
      </c>
      <c r="E30" s="168">
        <f>SUM(E28:E29)</f>
        <v>5910</v>
      </c>
    </row>
    <row r="31" spans="1:5" ht="16.5">
      <c r="A31" s="67" t="s">
        <v>89</v>
      </c>
      <c r="B31" s="167">
        <v>0</v>
      </c>
      <c r="C31" s="106" t="s">
        <v>134</v>
      </c>
      <c r="D31" s="167">
        <v>0</v>
      </c>
      <c r="E31" s="106" t="s">
        <v>134</v>
      </c>
    </row>
    <row r="32" spans="1:5" ht="16.5">
      <c r="A32" s="67" t="s">
        <v>126</v>
      </c>
      <c r="B32" s="167">
        <v>0</v>
      </c>
      <c r="C32" s="106" t="s">
        <v>134</v>
      </c>
      <c r="D32" s="167">
        <v>0</v>
      </c>
      <c r="E32" s="106" t="s">
        <v>134</v>
      </c>
    </row>
    <row r="33" spans="1:5" ht="17.25" thickBot="1">
      <c r="A33" s="161" t="s">
        <v>90</v>
      </c>
      <c r="B33" s="170">
        <f>SUM(B30:B31)</f>
        <v>4325</v>
      </c>
      <c r="C33" s="170">
        <f>SUM(C30:C31)</f>
        <v>3522</v>
      </c>
      <c r="D33" s="170">
        <f>SUM(D30:D31)</f>
        <v>13242</v>
      </c>
      <c r="E33" s="170">
        <f>SUM(E30:E31)</f>
        <v>5910</v>
      </c>
    </row>
    <row r="34" spans="1:5" ht="17.25" thickTop="1">
      <c r="A34" s="67"/>
      <c r="B34" s="168"/>
      <c r="C34" s="106"/>
      <c r="D34" s="168"/>
      <c r="E34" s="106"/>
    </row>
    <row r="35" spans="1:5" ht="16.5">
      <c r="A35" s="67" t="s">
        <v>175</v>
      </c>
      <c r="B35" s="169"/>
      <c r="C35" s="106"/>
      <c r="D35" s="169"/>
      <c r="E35" s="106"/>
    </row>
    <row r="36" spans="1:5" ht="16.5">
      <c r="A36" s="164" t="s">
        <v>127</v>
      </c>
      <c r="B36" s="110">
        <f>B33/+NOTES!E182*100</f>
        <v>8.649999999999999</v>
      </c>
      <c r="C36" s="110">
        <v>7.13</v>
      </c>
      <c r="D36" s="110">
        <f>D33/+NOTES!G182*100</f>
        <v>26.484</v>
      </c>
      <c r="E36" s="110">
        <v>24.37</v>
      </c>
    </row>
    <row r="37" spans="1:5" ht="16.5">
      <c r="A37" s="165" t="s">
        <v>128</v>
      </c>
      <c r="B37" s="187" t="s">
        <v>196</v>
      </c>
      <c r="C37" s="187" t="s">
        <v>196</v>
      </c>
      <c r="D37" s="187" t="s">
        <v>196</v>
      </c>
      <c r="E37" s="187" t="s">
        <v>196</v>
      </c>
    </row>
    <row r="38" spans="1:5" ht="16.5">
      <c r="A38" s="65"/>
      <c r="B38" s="64"/>
      <c r="C38" s="64"/>
      <c r="D38" s="64"/>
      <c r="E38" s="64"/>
    </row>
    <row r="39" spans="1:5" ht="16.5">
      <c r="A39" s="178" t="s">
        <v>198</v>
      </c>
      <c r="B39" s="64"/>
      <c r="C39" s="64"/>
      <c r="D39" s="64"/>
      <c r="E39" s="64"/>
    </row>
    <row r="40" spans="1:5" ht="52.5" customHeight="1">
      <c r="A40" s="220" t="s">
        <v>233</v>
      </c>
      <c r="B40" s="220"/>
      <c r="C40" s="220"/>
      <c r="D40" s="220"/>
      <c r="E40" s="220"/>
    </row>
    <row r="41" spans="1:5" ht="16.5">
      <c r="A41" s="65"/>
      <c r="B41" s="64"/>
      <c r="C41" s="64"/>
      <c r="D41" s="64"/>
      <c r="E41" s="64"/>
    </row>
    <row r="42" spans="1:5" ht="30.75" customHeight="1">
      <c r="A42" s="220" t="s">
        <v>212</v>
      </c>
      <c r="B42" s="220"/>
      <c r="C42" s="220"/>
      <c r="D42" s="220"/>
      <c r="E42" s="220"/>
    </row>
    <row r="43" spans="1:5" ht="16.5">
      <c r="A43" s="65"/>
      <c r="B43" s="64"/>
      <c r="C43" s="64"/>
      <c r="D43" s="64"/>
      <c r="E43" s="64"/>
    </row>
    <row r="44" spans="1:5" ht="16.5">
      <c r="A44" s="65"/>
      <c r="B44" s="64"/>
      <c r="C44" s="64"/>
      <c r="D44" s="64"/>
      <c r="E44" s="64"/>
    </row>
    <row r="45" spans="1:5" ht="13.5">
      <c r="A45" s="210" t="s">
        <v>136</v>
      </c>
      <c r="B45" s="210"/>
      <c r="C45" s="210"/>
      <c r="D45" s="210"/>
      <c r="E45" s="210"/>
    </row>
    <row r="46" spans="1:5" ht="16.5">
      <c r="A46" s="65"/>
      <c r="B46" s="64"/>
      <c r="C46" s="64"/>
      <c r="D46" s="64"/>
      <c r="E46" s="64"/>
    </row>
    <row r="47" spans="1:5" ht="16.5">
      <c r="A47" s="65"/>
      <c r="B47" s="64"/>
      <c r="C47" s="64"/>
      <c r="D47" s="64"/>
      <c r="E47" s="64"/>
    </row>
    <row r="48" spans="1:5" ht="16.5">
      <c r="A48" s="65"/>
      <c r="B48" s="64"/>
      <c r="C48" s="64"/>
      <c r="D48" s="64"/>
      <c r="E48" s="64"/>
    </row>
    <row r="49" spans="1:5" ht="16.5">
      <c r="A49" s="65"/>
      <c r="B49" s="64"/>
      <c r="C49" s="64"/>
      <c r="D49" s="64"/>
      <c r="E49" s="64"/>
    </row>
    <row r="50" spans="1:5" ht="16.5">
      <c r="A50" s="65"/>
      <c r="B50" s="64"/>
      <c r="C50" s="64"/>
      <c r="D50" s="64"/>
      <c r="E50" s="64"/>
    </row>
    <row r="51" spans="1:5" ht="16.5">
      <c r="A51" s="65"/>
      <c r="B51" s="64"/>
      <c r="C51" s="64"/>
      <c r="D51" s="64"/>
      <c r="E51" s="64"/>
    </row>
    <row r="52" spans="1:5" ht="16.5">
      <c r="A52" s="65"/>
      <c r="B52" s="64"/>
      <c r="C52" s="64"/>
      <c r="D52" s="64"/>
      <c r="E52" s="64"/>
    </row>
  </sheetData>
  <mergeCells count="9">
    <mergeCell ref="A45:E45"/>
    <mergeCell ref="B11:C11"/>
    <mergeCell ref="D11:E11"/>
    <mergeCell ref="A6:E6"/>
    <mergeCell ref="A7:E7"/>
    <mergeCell ref="A8:E8"/>
    <mergeCell ref="A9:E9"/>
    <mergeCell ref="A40:E40"/>
    <mergeCell ref="A42:E42"/>
  </mergeCells>
  <printOptions/>
  <pageMargins left="0.75" right="0.75" top="1" bottom="1" header="0.5" footer="0.5"/>
  <pageSetup fitToHeight="1" fitToWidth="1" orientation="portrait"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F55"/>
  <sheetViews>
    <sheetView workbookViewId="0" topLeftCell="A31">
      <selection activeCell="A40" sqref="A40"/>
    </sheetView>
  </sheetViews>
  <sheetFormatPr defaultColWidth="9.140625" defaultRowHeight="12.75"/>
  <cols>
    <col min="1" max="1" width="31.140625" style="0" customWidth="1"/>
    <col min="2" max="2" width="12.00390625" style="0" customWidth="1"/>
    <col min="3" max="3" width="17.00390625" style="0" customWidth="1"/>
    <col min="4" max="4" width="21.7109375" style="0" customWidth="1"/>
    <col min="5" max="5" width="20.7109375" style="0" customWidth="1"/>
    <col min="6" max="6" width="14.140625" style="0" customWidth="1"/>
  </cols>
  <sheetData>
    <row r="6" spans="1:5" ht="19.5">
      <c r="A6" s="217" t="s">
        <v>131</v>
      </c>
      <c r="B6" s="217"/>
      <c r="C6" s="217"/>
      <c r="D6" s="217"/>
      <c r="E6" s="217"/>
    </row>
    <row r="7" spans="1:5" ht="13.5">
      <c r="A7" s="202" t="s">
        <v>0</v>
      </c>
      <c r="B7" s="202"/>
      <c r="C7" s="202"/>
      <c r="D7" s="202"/>
      <c r="E7" s="202"/>
    </row>
    <row r="8" spans="1:5" ht="15.75">
      <c r="A8" s="219" t="s">
        <v>91</v>
      </c>
      <c r="B8" s="219"/>
      <c r="C8" s="219"/>
      <c r="D8" s="219"/>
      <c r="E8" s="219"/>
    </row>
    <row r="9" spans="1:5" ht="15.75">
      <c r="A9" s="219" t="s">
        <v>202</v>
      </c>
      <c r="B9" s="219"/>
      <c r="C9" s="219"/>
      <c r="D9" s="219"/>
      <c r="E9" s="219"/>
    </row>
    <row r="10" spans="1:3" ht="12.75">
      <c r="A10" s="74"/>
      <c r="B10" s="74"/>
      <c r="C10" s="74"/>
    </row>
    <row r="12" spans="1:5" ht="15.75">
      <c r="A12" s="74"/>
      <c r="B12" s="75"/>
      <c r="C12" s="201" t="s">
        <v>72</v>
      </c>
      <c r="D12" s="201"/>
      <c r="E12" s="75"/>
    </row>
    <row r="13" spans="1:5" ht="15.75">
      <c r="A13" s="74"/>
      <c r="B13" s="74"/>
      <c r="C13" s="157" t="s">
        <v>180</v>
      </c>
      <c r="D13" s="18" t="s">
        <v>92</v>
      </c>
      <c r="E13" s="75"/>
    </row>
    <row r="14" spans="1:5" ht="15.75">
      <c r="A14" s="125" t="s">
        <v>93</v>
      </c>
      <c r="B14" s="34" t="s">
        <v>94</v>
      </c>
      <c r="C14" s="34" t="s">
        <v>94</v>
      </c>
      <c r="D14" s="34"/>
      <c r="E14" s="199" t="s">
        <v>95</v>
      </c>
    </row>
    <row r="15" spans="1:5" ht="15.75">
      <c r="A15" s="126"/>
      <c r="B15" s="35" t="s">
        <v>96</v>
      </c>
      <c r="C15" s="35" t="s">
        <v>97</v>
      </c>
      <c r="D15" s="35" t="s">
        <v>74</v>
      </c>
      <c r="E15" s="200"/>
    </row>
    <row r="16" spans="1:5" ht="15.75">
      <c r="A16" s="127"/>
      <c r="B16" s="76" t="s">
        <v>21</v>
      </c>
      <c r="C16" s="76" t="s">
        <v>21</v>
      </c>
      <c r="D16" s="76" t="s">
        <v>21</v>
      </c>
      <c r="E16" s="35" t="s">
        <v>21</v>
      </c>
    </row>
    <row r="17" spans="1:5" ht="12.75">
      <c r="A17" s="128" t="s">
        <v>164</v>
      </c>
      <c r="B17" s="153">
        <v>50000</v>
      </c>
      <c r="C17" s="153">
        <v>15254</v>
      </c>
      <c r="D17" s="154">
        <v>9499</v>
      </c>
      <c r="E17" s="118">
        <f>SUM(B17:D17)</f>
        <v>74753</v>
      </c>
    </row>
    <row r="18" spans="1:5" ht="12.75">
      <c r="A18" s="129"/>
      <c r="B18" s="155"/>
      <c r="C18" s="155"/>
      <c r="D18" s="122"/>
      <c r="E18" s="123"/>
    </row>
    <row r="19" spans="1:5" ht="12.75">
      <c r="A19" s="129"/>
      <c r="B19" s="186"/>
      <c r="C19" s="186"/>
      <c r="D19" s="122"/>
      <c r="E19" s="123"/>
    </row>
    <row r="20" spans="1:5" ht="12.75">
      <c r="A20" s="129" t="s">
        <v>192</v>
      </c>
      <c r="B20" s="119" t="s">
        <v>134</v>
      </c>
      <c r="C20" s="119" t="s">
        <v>134</v>
      </c>
      <c r="D20" s="122">
        <v>-3300</v>
      </c>
      <c r="E20" s="123">
        <f>SUM(B20:D20)</f>
        <v>-3300</v>
      </c>
    </row>
    <row r="21" spans="1:5" ht="14.25" customHeight="1">
      <c r="A21" s="145"/>
      <c r="B21" s="144"/>
      <c r="C21" s="144"/>
      <c r="D21" s="119"/>
      <c r="E21" s="123"/>
    </row>
    <row r="22" spans="1:5" ht="14.25" customHeight="1">
      <c r="A22" s="145" t="s">
        <v>230</v>
      </c>
      <c r="B22" s="119" t="s">
        <v>134</v>
      </c>
      <c r="C22" s="119" t="s">
        <v>134</v>
      </c>
      <c r="D22" s="122">
        <v>-1800</v>
      </c>
      <c r="E22" s="123">
        <f>SUM(B22:D22)</f>
        <v>-1800</v>
      </c>
    </row>
    <row r="23" spans="1:5" ht="12.75">
      <c r="A23" s="130"/>
      <c r="B23" s="144"/>
      <c r="C23" s="144"/>
      <c r="D23" s="119"/>
      <c r="E23" s="92"/>
    </row>
    <row r="24" spans="1:5" ht="12.75">
      <c r="A24" s="129" t="s">
        <v>90</v>
      </c>
      <c r="B24" s="119" t="s">
        <v>134</v>
      </c>
      <c r="C24" s="119" t="s">
        <v>134</v>
      </c>
      <c r="D24" s="119">
        <f>+PL!D30</f>
        <v>13242</v>
      </c>
      <c r="E24" s="123">
        <f>SUM(B24:D24)</f>
        <v>13242</v>
      </c>
    </row>
    <row r="25" spans="1:5" ht="12.75">
      <c r="A25" s="129"/>
      <c r="B25" s="116"/>
      <c r="C25" s="116"/>
      <c r="D25" s="119"/>
      <c r="E25" s="92"/>
    </row>
    <row r="26" spans="1:5" ht="12.75">
      <c r="A26" s="130"/>
      <c r="B26" s="120"/>
      <c r="C26" s="120"/>
      <c r="D26" s="124"/>
      <c r="E26" s="120"/>
    </row>
    <row r="27" spans="1:5" ht="12.75">
      <c r="A27" s="131" t="s">
        <v>213</v>
      </c>
      <c r="B27" s="121">
        <f>SUM(B17:B26)</f>
        <v>50000</v>
      </c>
      <c r="C27" s="121">
        <f>SUM(C17:C26)</f>
        <v>15254</v>
      </c>
      <c r="D27" s="121">
        <f>SUM(D17:D26)</f>
        <v>17641</v>
      </c>
      <c r="E27" s="120">
        <f>SUM(E17:E26)</f>
        <v>82895</v>
      </c>
    </row>
    <row r="28" spans="2:5" ht="12.75">
      <c r="B28" s="74"/>
      <c r="C28" s="74"/>
      <c r="D28" s="74"/>
      <c r="E28" s="74"/>
    </row>
    <row r="29" spans="2:5" ht="12.75">
      <c r="B29" s="74"/>
      <c r="C29" s="74"/>
      <c r="D29" s="74"/>
      <c r="E29" s="74"/>
    </row>
    <row r="30" spans="2:5" ht="15.75">
      <c r="B30" s="75"/>
      <c r="C30" s="201" t="s">
        <v>72</v>
      </c>
      <c r="D30" s="201"/>
      <c r="E30" s="75"/>
    </row>
    <row r="31" spans="2:5" ht="15.75">
      <c r="B31" s="74"/>
      <c r="C31" s="157" t="s">
        <v>180</v>
      </c>
      <c r="D31" s="18" t="s">
        <v>92</v>
      </c>
      <c r="E31" s="75"/>
    </row>
    <row r="32" spans="1:5" ht="15.75">
      <c r="A32" s="125" t="s">
        <v>93</v>
      </c>
      <c r="B32" s="34" t="s">
        <v>94</v>
      </c>
      <c r="C32" s="34" t="s">
        <v>94</v>
      </c>
      <c r="D32" s="34" t="s">
        <v>221</v>
      </c>
      <c r="E32" s="199" t="s">
        <v>95</v>
      </c>
    </row>
    <row r="33" spans="1:5" ht="13.5" customHeight="1">
      <c r="A33" s="126"/>
      <c r="B33" s="35" t="s">
        <v>96</v>
      </c>
      <c r="C33" s="35" t="s">
        <v>97</v>
      </c>
      <c r="D33" s="35" t="s">
        <v>74</v>
      </c>
      <c r="E33" s="200"/>
    </row>
    <row r="34" spans="1:5" ht="15.75">
      <c r="A34" s="127"/>
      <c r="B34" s="76" t="s">
        <v>21</v>
      </c>
      <c r="C34" s="76" t="s">
        <v>21</v>
      </c>
      <c r="D34" s="76" t="s">
        <v>21</v>
      </c>
      <c r="E34" s="35" t="s">
        <v>21</v>
      </c>
    </row>
    <row r="35" spans="1:5" ht="12.75">
      <c r="A35" s="128" t="s">
        <v>222</v>
      </c>
      <c r="B35" s="188" t="s">
        <v>223</v>
      </c>
      <c r="C35" s="188" t="s">
        <v>134</v>
      </c>
      <c r="D35" s="189">
        <v>-65</v>
      </c>
      <c r="E35" s="118">
        <f>SUM(B35:D35)</f>
        <v>-65</v>
      </c>
    </row>
    <row r="36" spans="1:5" ht="12.75">
      <c r="A36" s="129"/>
      <c r="B36" s="190"/>
      <c r="C36" s="190"/>
      <c r="D36" s="191"/>
      <c r="E36" s="92"/>
    </row>
    <row r="37" spans="1:5" ht="25.5">
      <c r="A37" s="192" t="s">
        <v>224</v>
      </c>
      <c r="B37" s="116">
        <v>31396</v>
      </c>
      <c r="C37" s="116">
        <v>8791</v>
      </c>
      <c r="D37" s="191" t="s">
        <v>134</v>
      </c>
      <c r="E37" s="123">
        <f>SUM(B37:D37)</f>
        <v>40187</v>
      </c>
    </row>
    <row r="38" spans="1:5" ht="12.75">
      <c r="A38" s="129"/>
      <c r="B38" s="190"/>
      <c r="C38" s="190"/>
      <c r="D38" s="191"/>
      <c r="E38" s="92"/>
    </row>
    <row r="39" spans="1:5" ht="12.75">
      <c r="A39" s="129"/>
      <c r="B39" s="190"/>
      <c r="C39" s="190"/>
      <c r="D39" s="191"/>
      <c r="E39" s="92"/>
    </row>
    <row r="40" spans="1:5" ht="12.75">
      <c r="A40" s="129" t="s">
        <v>225</v>
      </c>
      <c r="B40" s="116">
        <v>11104</v>
      </c>
      <c r="C40" s="191" t="s">
        <v>134</v>
      </c>
      <c r="D40" s="191" t="s">
        <v>134</v>
      </c>
      <c r="E40" s="123">
        <f>SUM(B40:D40)</f>
        <v>11104</v>
      </c>
    </row>
    <row r="41" spans="1:5" ht="12.75">
      <c r="A41" s="129"/>
      <c r="B41" s="116"/>
      <c r="C41" s="116"/>
      <c r="D41" s="119"/>
      <c r="E41" s="92"/>
    </row>
    <row r="42" spans="1:5" ht="12.75">
      <c r="A42" s="129" t="s">
        <v>226</v>
      </c>
      <c r="B42" s="116">
        <v>7500</v>
      </c>
      <c r="C42" s="116">
        <v>8250</v>
      </c>
      <c r="D42" s="191" t="s">
        <v>134</v>
      </c>
      <c r="E42" s="123">
        <f>SUM(B42:D42)</f>
        <v>15750</v>
      </c>
    </row>
    <row r="43" spans="1:5" ht="12.75">
      <c r="A43" s="130"/>
      <c r="B43" s="116"/>
      <c r="C43" s="116"/>
      <c r="D43" s="119"/>
      <c r="E43" s="92"/>
    </row>
    <row r="44" spans="1:5" ht="12.75">
      <c r="A44" s="129" t="s">
        <v>90</v>
      </c>
      <c r="B44" s="191" t="s">
        <v>134</v>
      </c>
      <c r="C44" s="191" t="s">
        <v>134</v>
      </c>
      <c r="D44" s="119">
        <f>10719-4809</f>
        <v>5910</v>
      </c>
      <c r="E44" s="123">
        <f>SUM(B44:D44)</f>
        <v>5910</v>
      </c>
    </row>
    <row r="45" spans="1:5" ht="12.75">
      <c r="A45" s="129"/>
      <c r="B45" s="116"/>
      <c r="C45" s="116"/>
      <c r="D45" s="119"/>
      <c r="E45" s="92"/>
    </row>
    <row r="46" spans="1:5" ht="12.75">
      <c r="A46" s="129" t="s">
        <v>227</v>
      </c>
      <c r="B46" s="191" t="s">
        <v>134</v>
      </c>
      <c r="C46" s="123">
        <v>-1787</v>
      </c>
      <c r="D46" s="191" t="s">
        <v>134</v>
      </c>
      <c r="E46" s="123">
        <f>SUM(B46:D46)</f>
        <v>-1787</v>
      </c>
    </row>
    <row r="47" spans="1:5" ht="12.75">
      <c r="A47" s="130"/>
      <c r="B47" s="120"/>
      <c r="C47" s="120"/>
      <c r="D47" s="124"/>
      <c r="E47" s="120"/>
    </row>
    <row r="48" spans="1:5" ht="12.75">
      <c r="A48" s="131" t="s">
        <v>228</v>
      </c>
      <c r="B48" s="121">
        <f>SUM(B35:B47)</f>
        <v>50000</v>
      </c>
      <c r="C48" s="121">
        <f>SUM(C35:C47)</f>
        <v>15254</v>
      </c>
      <c r="D48" s="121">
        <f>SUM(D35:D47)</f>
        <v>5845</v>
      </c>
      <c r="E48" s="120">
        <f>SUM(E35:E47)</f>
        <v>71099</v>
      </c>
    </row>
    <row r="49" spans="2:6" ht="12.75">
      <c r="B49" s="74"/>
      <c r="C49" s="74"/>
      <c r="D49" s="74"/>
      <c r="E49" s="74"/>
      <c r="F49" s="74"/>
    </row>
    <row r="50" ht="12.75">
      <c r="A50" s="74"/>
    </row>
    <row r="52" ht="12.75">
      <c r="A52" t="s">
        <v>229</v>
      </c>
    </row>
    <row r="55" spans="1:5" ht="13.5">
      <c r="A55" s="210" t="s">
        <v>137</v>
      </c>
      <c r="B55" s="210"/>
      <c r="C55" s="210"/>
      <c r="D55" s="210"/>
      <c r="E55" s="210"/>
    </row>
  </sheetData>
  <mergeCells count="9">
    <mergeCell ref="A6:E6"/>
    <mergeCell ref="A7:E7"/>
    <mergeCell ref="A8:E8"/>
    <mergeCell ref="A9:E9"/>
    <mergeCell ref="E32:E33"/>
    <mergeCell ref="A55:E55"/>
    <mergeCell ref="E14:E15"/>
    <mergeCell ref="C12:D12"/>
    <mergeCell ref="C30:D30"/>
  </mergeCells>
  <printOptions/>
  <pageMargins left="0.75" right="0.75" top="1" bottom="1" header="0.5" footer="0.5"/>
  <pageSetup fitToHeight="1" fitToWidth="1" orientation="portrait" scale="85" r:id="rId2"/>
  <drawing r:id="rId1"/>
</worksheet>
</file>

<file path=xl/worksheets/sheet4.xml><?xml version="1.0" encoding="utf-8"?>
<worksheet xmlns="http://schemas.openxmlformats.org/spreadsheetml/2006/main" xmlns:r="http://schemas.openxmlformats.org/officeDocument/2006/relationships">
  <dimension ref="A6:E89"/>
  <sheetViews>
    <sheetView workbookViewId="0" topLeftCell="A11">
      <selection activeCell="C18" sqref="C18"/>
    </sheetView>
  </sheetViews>
  <sheetFormatPr defaultColWidth="9.140625" defaultRowHeight="12.75"/>
  <cols>
    <col min="1" max="1" width="5.421875" style="0" customWidth="1"/>
    <col min="2" max="2" width="41.57421875" style="0" customWidth="1"/>
    <col min="3" max="3" width="18.140625" style="0" customWidth="1"/>
    <col min="4" max="4" width="13.7109375" style="0" customWidth="1"/>
    <col min="5" max="5" width="13.28125" style="0" customWidth="1"/>
  </cols>
  <sheetData>
    <row r="5" ht="8.25" customHeight="1"/>
    <row r="6" spans="1:5" ht="18" customHeight="1">
      <c r="A6" s="217" t="s">
        <v>131</v>
      </c>
      <c r="B6" s="217"/>
      <c r="C6" s="217"/>
      <c r="D6" s="217"/>
      <c r="E6" s="217"/>
    </row>
    <row r="7" spans="1:5" ht="13.5">
      <c r="A7" s="202" t="s">
        <v>0</v>
      </c>
      <c r="B7" s="202"/>
      <c r="C7" s="202"/>
      <c r="D7" s="202"/>
      <c r="E7" s="202"/>
    </row>
    <row r="8" spans="1:5" ht="15.75">
      <c r="A8" s="219" t="s">
        <v>133</v>
      </c>
      <c r="B8" s="219"/>
      <c r="C8" s="219"/>
      <c r="D8" s="219"/>
      <c r="E8" s="219"/>
    </row>
    <row r="9" spans="1:5" ht="15.75" customHeight="1">
      <c r="A9" s="219" t="s">
        <v>202</v>
      </c>
      <c r="B9" s="219"/>
      <c r="C9" s="219"/>
      <c r="D9" s="219"/>
      <c r="E9" s="219"/>
    </row>
    <row r="10" spans="1:3" ht="15.75" customHeight="1">
      <c r="A10" s="134"/>
      <c r="B10" s="134"/>
      <c r="C10" s="134"/>
    </row>
    <row r="11" spans="1:5" ht="16.5" customHeight="1">
      <c r="A11" s="77"/>
      <c r="B11" s="77"/>
      <c r="D11" s="117" t="s">
        <v>204</v>
      </c>
      <c r="E11" s="117" t="s">
        <v>214</v>
      </c>
    </row>
    <row r="12" spans="1:5" ht="12.75" customHeight="1">
      <c r="A12" s="77"/>
      <c r="B12" s="77"/>
      <c r="D12" s="132" t="s">
        <v>21</v>
      </c>
      <c r="E12" s="132" t="s">
        <v>21</v>
      </c>
    </row>
    <row r="13" spans="1:5" ht="10.5" customHeight="1">
      <c r="A13" s="77"/>
      <c r="B13" s="77"/>
      <c r="D13" s="117"/>
      <c r="E13" s="117"/>
    </row>
    <row r="15" spans="1:5" ht="15" customHeight="1">
      <c r="A15" t="s">
        <v>149</v>
      </c>
      <c r="D15" s="135">
        <v>17587</v>
      </c>
      <c r="E15" s="135">
        <v>7977</v>
      </c>
    </row>
    <row r="16" spans="1:5" ht="15" customHeight="1">
      <c r="A16" t="s">
        <v>150</v>
      </c>
      <c r="D16" s="135">
        <v>-3606</v>
      </c>
      <c r="E16" s="135">
        <v>-3029</v>
      </c>
    </row>
    <row r="17" spans="1:5" ht="15" customHeight="1">
      <c r="A17" s="77" t="s">
        <v>151</v>
      </c>
      <c r="D17" s="135">
        <v>210</v>
      </c>
      <c r="E17" s="135">
        <v>0</v>
      </c>
    </row>
    <row r="18" spans="1:5" ht="15.75">
      <c r="A18" s="77" t="s">
        <v>152</v>
      </c>
      <c r="D18" s="136">
        <v>-8</v>
      </c>
      <c r="E18" s="136">
        <v>-6</v>
      </c>
    </row>
    <row r="19" spans="1:5" ht="15.75">
      <c r="A19" s="78" t="s">
        <v>153</v>
      </c>
      <c r="B19" s="77"/>
      <c r="D19" s="194">
        <f>SUM(D15:D18)</f>
        <v>14183</v>
      </c>
      <c r="E19" s="194">
        <f>SUM(E15:E18)</f>
        <v>4942</v>
      </c>
    </row>
    <row r="20" spans="2:5" ht="15.75">
      <c r="B20" s="77"/>
      <c r="D20" s="135"/>
      <c r="E20" s="135"/>
    </row>
    <row r="21" spans="1:5" ht="15.75">
      <c r="A21" s="78" t="s">
        <v>154</v>
      </c>
      <c r="B21" s="77"/>
      <c r="D21" s="194">
        <v>-6043</v>
      </c>
      <c r="E21" s="194">
        <v>-8631</v>
      </c>
    </row>
    <row r="22" spans="1:5" ht="15.75">
      <c r="A22" s="78"/>
      <c r="B22" s="77"/>
      <c r="D22" s="135"/>
      <c r="E22" s="135"/>
    </row>
    <row r="23" spans="1:5" ht="15.75">
      <c r="A23" s="77" t="s">
        <v>238</v>
      </c>
      <c r="B23" s="77"/>
      <c r="D23" s="193" t="s">
        <v>134</v>
      </c>
      <c r="E23" s="135">
        <v>15437</v>
      </c>
    </row>
    <row r="24" spans="1:5" ht="15.75">
      <c r="A24" s="77" t="s">
        <v>215</v>
      </c>
      <c r="D24" s="136">
        <v>-3300</v>
      </c>
      <c r="E24" s="195" t="s">
        <v>134</v>
      </c>
    </row>
    <row r="25" spans="1:5" ht="15.75">
      <c r="A25" s="78" t="s">
        <v>155</v>
      </c>
      <c r="B25" s="77"/>
      <c r="D25" s="194">
        <f>SUM(D23:D24)</f>
        <v>-3300</v>
      </c>
      <c r="E25" s="194">
        <f>SUM(E23:E24)</f>
        <v>15437</v>
      </c>
    </row>
    <row r="26" spans="1:5" ht="15.75">
      <c r="A26" s="78"/>
      <c r="B26" s="77"/>
      <c r="D26" s="136"/>
      <c r="E26" s="136"/>
    </row>
    <row r="27" spans="1:5" ht="15.75">
      <c r="A27" s="78" t="s">
        <v>138</v>
      </c>
      <c r="B27" s="77"/>
      <c r="D27" s="135">
        <f>D19+D21+D25</f>
        <v>4840</v>
      </c>
      <c r="E27" s="135">
        <f>E19+E21+E25</f>
        <v>11748</v>
      </c>
    </row>
    <row r="28" spans="1:5" ht="15.75">
      <c r="A28" s="78" t="s">
        <v>139</v>
      </c>
      <c r="B28" s="77"/>
      <c r="D28" s="137">
        <v>13482</v>
      </c>
      <c r="E28" s="137">
        <v>0</v>
      </c>
    </row>
    <row r="29" spans="1:5" ht="16.5" thickBot="1">
      <c r="A29" s="78" t="s">
        <v>205</v>
      </c>
      <c r="B29" s="77"/>
      <c r="D29" s="138">
        <f>SUM(D27:D28)</f>
        <v>18322</v>
      </c>
      <c r="E29" s="138">
        <f>SUM(E27:E28)</f>
        <v>11748</v>
      </c>
    </row>
    <row r="30" spans="1:5" ht="16.5" thickTop="1">
      <c r="A30" s="78"/>
      <c r="B30" s="77"/>
      <c r="C30" s="135"/>
      <c r="D30" s="135"/>
      <c r="E30" s="135"/>
    </row>
    <row r="31" spans="1:5" ht="15.75">
      <c r="A31" s="78"/>
      <c r="B31" s="77"/>
      <c r="C31" s="135"/>
      <c r="D31" s="135"/>
      <c r="E31" s="135"/>
    </row>
    <row r="32" spans="1:2" ht="15.75">
      <c r="A32" s="78"/>
      <c r="B32" s="77"/>
    </row>
    <row r="33" spans="1:2" ht="15.75">
      <c r="A33" s="139" t="s">
        <v>140</v>
      </c>
      <c r="B33" s="77" t="s">
        <v>141</v>
      </c>
    </row>
    <row r="34" spans="1:2" ht="15.75">
      <c r="A34" s="78"/>
      <c r="B34" s="77"/>
    </row>
    <row r="35" spans="1:5" ht="15.75">
      <c r="A35" s="78"/>
      <c r="B35" s="77"/>
      <c r="D35" s="140" t="s">
        <v>21</v>
      </c>
      <c r="E35" s="140" t="s">
        <v>21</v>
      </c>
    </row>
    <row r="36" spans="1:5" ht="15.75">
      <c r="A36" s="78"/>
      <c r="B36" s="77" t="s">
        <v>142</v>
      </c>
      <c r="D36" s="135">
        <v>6712</v>
      </c>
      <c r="E36" s="135">
        <f>1460-212</f>
        <v>1248</v>
      </c>
    </row>
    <row r="37" spans="1:5" ht="15.75">
      <c r="A37" s="78"/>
      <c r="B37" s="77" t="s">
        <v>187</v>
      </c>
      <c r="D37" s="135">
        <v>11610</v>
      </c>
      <c r="E37" s="135">
        <v>10500</v>
      </c>
    </row>
    <row r="38" spans="1:5" ht="16.5" thickBot="1">
      <c r="A38" s="78"/>
      <c r="B38" s="77"/>
      <c r="D38" s="138">
        <f>SUM(D36:D37)</f>
        <v>18322</v>
      </c>
      <c r="E38" s="138">
        <f>SUM(E36:E37)</f>
        <v>11748</v>
      </c>
    </row>
    <row r="39" spans="1:4" ht="16.5" thickTop="1">
      <c r="A39" s="78"/>
      <c r="B39" s="77"/>
      <c r="D39" s="135"/>
    </row>
    <row r="40" spans="1:5" ht="13.5">
      <c r="A40" s="210" t="s">
        <v>143</v>
      </c>
      <c r="B40" s="210"/>
      <c r="C40" s="210"/>
      <c r="D40" s="210"/>
      <c r="E40" s="210"/>
    </row>
    <row r="41" spans="1:3" ht="15.75">
      <c r="A41" s="79"/>
      <c r="B41" s="79"/>
      <c r="C41" s="79"/>
    </row>
    <row r="42" spans="1:3" ht="15.75">
      <c r="A42" s="79"/>
      <c r="B42" s="79"/>
      <c r="C42" s="79"/>
    </row>
    <row r="43" spans="1:3" ht="15.75">
      <c r="A43" s="79"/>
      <c r="B43" s="79"/>
      <c r="C43" s="79"/>
    </row>
    <row r="44" spans="1:3" ht="15.75">
      <c r="A44" s="79"/>
      <c r="B44" s="79"/>
      <c r="C44" s="79"/>
    </row>
    <row r="45" spans="1:3" ht="15.75">
      <c r="A45" s="79"/>
      <c r="B45" s="79"/>
      <c r="C45" s="79"/>
    </row>
    <row r="46" spans="1:3" ht="15.75">
      <c r="A46" s="79"/>
      <c r="B46" s="79"/>
      <c r="C46" s="79"/>
    </row>
    <row r="47" spans="1:3" ht="15.75">
      <c r="A47" s="79"/>
      <c r="B47" s="79"/>
      <c r="C47" s="79"/>
    </row>
    <row r="48" spans="1:3" ht="15.75">
      <c r="A48" s="79"/>
      <c r="B48" s="79"/>
      <c r="C48" s="79"/>
    </row>
    <row r="49" spans="1:3" ht="15.75">
      <c r="A49" s="79"/>
      <c r="B49" s="79"/>
      <c r="C49" s="79"/>
    </row>
    <row r="50" spans="1:3" ht="15.75">
      <c r="A50" s="79"/>
      <c r="B50" s="79"/>
      <c r="C50" s="79"/>
    </row>
    <row r="51" spans="1:3" ht="15.75">
      <c r="A51" s="79"/>
      <c r="B51" s="79"/>
      <c r="C51" s="79"/>
    </row>
    <row r="52" spans="1:3" ht="15.75">
      <c r="A52" s="79"/>
      <c r="B52" s="79"/>
      <c r="C52" s="79"/>
    </row>
    <row r="53" spans="1:3" ht="15.75">
      <c r="A53" s="79"/>
      <c r="B53" s="79"/>
      <c r="C53" s="79"/>
    </row>
    <row r="54" spans="1:3" ht="15.75">
      <c r="A54" s="79"/>
      <c r="B54" s="79"/>
      <c r="C54" s="79"/>
    </row>
    <row r="55" spans="1:3" ht="15.75">
      <c r="A55" s="79"/>
      <c r="B55" s="79"/>
      <c r="C55" s="79"/>
    </row>
    <row r="56" spans="1:3" ht="15.75">
      <c r="A56" s="79"/>
      <c r="B56" s="79"/>
      <c r="C56" s="79"/>
    </row>
    <row r="57" spans="1:3" ht="15.75">
      <c r="A57" s="79"/>
      <c r="B57" s="79"/>
      <c r="C57" s="79"/>
    </row>
    <row r="58" spans="1:3" ht="15.75">
      <c r="A58" s="79"/>
      <c r="B58" s="79"/>
      <c r="C58" s="79"/>
    </row>
    <row r="59" spans="1:3" ht="15.75">
      <c r="A59" s="79"/>
      <c r="B59" s="79"/>
      <c r="C59" s="79"/>
    </row>
    <row r="60" spans="1:3" ht="15.75">
      <c r="A60" s="79"/>
      <c r="B60" s="79"/>
      <c r="C60" s="79"/>
    </row>
    <row r="61" spans="1:3" ht="15.75">
      <c r="A61" s="79"/>
      <c r="B61" s="79"/>
      <c r="C61" s="79"/>
    </row>
    <row r="62" spans="1:3" ht="15.75">
      <c r="A62" s="79"/>
      <c r="B62" s="79"/>
      <c r="C62" s="79"/>
    </row>
    <row r="63" spans="1:3" ht="15.75">
      <c r="A63" s="79"/>
      <c r="B63" s="79"/>
      <c r="C63" s="79"/>
    </row>
    <row r="64" spans="1:3" ht="15.75">
      <c r="A64" s="79"/>
      <c r="B64" s="79"/>
      <c r="C64" s="79"/>
    </row>
    <row r="65" spans="1:3" ht="15.75">
      <c r="A65" s="79"/>
      <c r="B65" s="79"/>
      <c r="C65" s="79"/>
    </row>
    <row r="66" spans="1:3" ht="15.75">
      <c r="A66" s="79"/>
      <c r="B66" s="79"/>
      <c r="C66" s="79"/>
    </row>
    <row r="67" spans="1:3" ht="15.75">
      <c r="A67" s="79"/>
      <c r="B67" s="79"/>
      <c r="C67" s="79"/>
    </row>
    <row r="68" spans="1:3" ht="15.75">
      <c r="A68" s="79"/>
      <c r="B68" s="79"/>
      <c r="C68" s="79"/>
    </row>
    <row r="69" spans="1:3" ht="15.75">
      <c r="A69" s="80"/>
      <c r="B69" s="80"/>
      <c r="C69" s="81"/>
    </row>
    <row r="70" spans="1:3" ht="15.75">
      <c r="A70" s="80"/>
      <c r="B70" s="80"/>
      <c r="C70" s="81"/>
    </row>
    <row r="71" spans="1:3" ht="15.75">
      <c r="A71" s="80"/>
      <c r="B71" s="80"/>
      <c r="C71" s="81"/>
    </row>
    <row r="72" spans="1:3" ht="15.75">
      <c r="A72" s="80"/>
      <c r="B72" s="80"/>
      <c r="C72" s="81"/>
    </row>
    <row r="73" spans="1:3" ht="15.75">
      <c r="A73" s="80"/>
      <c r="B73" s="80"/>
      <c r="C73" s="81"/>
    </row>
    <row r="74" spans="1:3" ht="15.75">
      <c r="A74" s="80"/>
      <c r="B74" s="80"/>
      <c r="C74" s="81"/>
    </row>
    <row r="75" spans="1:3" ht="15.75">
      <c r="A75" s="80"/>
      <c r="B75" s="80"/>
      <c r="C75" s="81"/>
    </row>
    <row r="76" spans="1:3" ht="15.75">
      <c r="A76" s="80"/>
      <c r="B76" s="80"/>
      <c r="C76" s="81"/>
    </row>
    <row r="77" spans="1:3" ht="15.75">
      <c r="A77" s="80"/>
      <c r="B77" s="80"/>
      <c r="C77" s="81"/>
    </row>
    <row r="78" spans="1:3" ht="15.75">
      <c r="A78" s="80"/>
      <c r="B78" s="80"/>
      <c r="C78" s="81"/>
    </row>
    <row r="79" spans="1:3" ht="15.75">
      <c r="A79" s="80"/>
      <c r="B79" s="80"/>
      <c r="C79" s="81"/>
    </row>
    <row r="80" spans="1:3" ht="15.75">
      <c r="A80" s="80"/>
      <c r="B80" s="80"/>
      <c r="C80" s="81"/>
    </row>
    <row r="81" spans="1:3" ht="15.75">
      <c r="A81" s="80"/>
      <c r="B81" s="80"/>
      <c r="C81" s="81"/>
    </row>
    <row r="82" spans="1:3" ht="15.75">
      <c r="A82" s="80"/>
      <c r="B82" s="80"/>
      <c r="C82" s="81"/>
    </row>
    <row r="83" spans="1:3" ht="15.75">
      <c r="A83" s="80"/>
      <c r="B83" s="80"/>
      <c r="C83" s="81"/>
    </row>
    <row r="84" spans="1:3" ht="15.75">
      <c r="A84" s="80"/>
      <c r="B84" s="80"/>
      <c r="C84" s="81"/>
    </row>
    <row r="85" spans="1:3" ht="15.75">
      <c r="A85" s="80"/>
      <c r="B85" s="80"/>
      <c r="C85" s="81"/>
    </row>
    <row r="86" spans="1:3" ht="15.75">
      <c r="A86" s="80"/>
      <c r="B86" s="80"/>
      <c r="C86" s="81"/>
    </row>
    <row r="87" spans="1:3" ht="15.75">
      <c r="A87" s="80"/>
      <c r="B87" s="80"/>
      <c r="C87" s="81"/>
    </row>
    <row r="88" spans="1:3" ht="15.75">
      <c r="A88" s="80"/>
      <c r="B88" s="80"/>
      <c r="C88" s="81"/>
    </row>
    <row r="89" spans="1:3" ht="15.75">
      <c r="A89" s="80"/>
      <c r="B89" s="80"/>
      <c r="C89" s="81"/>
    </row>
  </sheetData>
  <mergeCells count="5">
    <mergeCell ref="A40:E40"/>
    <mergeCell ref="A6:E6"/>
    <mergeCell ref="A7:E7"/>
    <mergeCell ref="A8:E8"/>
    <mergeCell ref="A9:E9"/>
  </mergeCells>
  <printOptions/>
  <pageMargins left="0.75" right="0.75" top="1" bottom="1" header="0.5" footer="0.5"/>
  <pageSetup orientation="portrait"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H261"/>
  <sheetViews>
    <sheetView tabSelected="1" workbookViewId="0" topLeftCell="A183">
      <selection activeCell="A172" sqref="A172"/>
    </sheetView>
  </sheetViews>
  <sheetFormatPr defaultColWidth="9.140625" defaultRowHeight="12.75"/>
  <cols>
    <col min="1" max="1" width="5.00390625" style="93" customWidth="1"/>
    <col min="2" max="2" width="9.140625" style="93" customWidth="1"/>
    <col min="3" max="3" width="17.8515625" style="93" customWidth="1"/>
    <col min="4" max="4" width="8.8515625" style="93" customWidth="1"/>
    <col min="5" max="5" width="10.421875" style="93" customWidth="1"/>
    <col min="6" max="6" width="11.140625" style="93" customWidth="1"/>
    <col min="7" max="7" width="9.28125" style="93" bestFit="1" customWidth="1"/>
    <col min="8" max="8" width="44.00390625" style="93" customWidth="1"/>
    <col min="9" max="16384" width="9.140625" style="93"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17" t="s">
        <v>129</v>
      </c>
      <c r="B8" s="253"/>
      <c r="C8" s="253"/>
      <c r="D8" s="253"/>
      <c r="E8" s="253"/>
      <c r="F8" s="253"/>
      <c r="G8" s="253"/>
      <c r="H8" s="253"/>
    </row>
    <row r="9" spans="1:8" ht="13.5">
      <c r="A9" s="202" t="s">
        <v>0</v>
      </c>
      <c r="B9" s="202"/>
      <c r="C9" s="202"/>
      <c r="D9" s="202"/>
      <c r="E9" s="202"/>
      <c r="F9" s="202"/>
      <c r="G9" s="202"/>
      <c r="H9" s="202"/>
    </row>
    <row r="10" spans="1:8" ht="15.75">
      <c r="A10" s="254" t="s">
        <v>206</v>
      </c>
      <c r="B10" s="254"/>
      <c r="C10" s="255"/>
      <c r="D10" s="255"/>
      <c r="E10" s="255"/>
      <c r="F10" s="255"/>
      <c r="G10" s="255"/>
      <c r="H10" s="255"/>
    </row>
    <row r="11" spans="1:8" ht="15.75">
      <c r="A11" s="254" t="s">
        <v>98</v>
      </c>
      <c r="B11" s="254"/>
      <c r="C11" s="254"/>
      <c r="D11" s="254"/>
      <c r="E11" s="254"/>
      <c r="F11" s="254"/>
      <c r="G11" s="254"/>
      <c r="H11" s="254"/>
    </row>
    <row r="12" spans="1:8" ht="13.5" customHeight="1">
      <c r="A12" s="3"/>
      <c r="B12" s="3"/>
      <c r="C12" s="226"/>
      <c r="D12" s="226"/>
      <c r="E12" s="226"/>
      <c r="F12" s="226"/>
      <c r="G12" s="226"/>
      <c r="H12" s="226"/>
    </row>
    <row r="13" spans="1:8" ht="15.75">
      <c r="A13" s="99" t="s">
        <v>1</v>
      </c>
      <c r="B13" s="221" t="s">
        <v>2</v>
      </c>
      <c r="C13" s="228"/>
      <c r="D13" s="228"/>
      <c r="E13" s="228"/>
      <c r="F13" s="228"/>
      <c r="G13" s="228"/>
      <c r="H13" s="228"/>
    </row>
    <row r="14" spans="1:8" ht="47.25" customHeight="1">
      <c r="A14" s="100"/>
      <c r="B14" s="249" t="s">
        <v>176</v>
      </c>
      <c r="C14" s="250"/>
      <c r="D14" s="250"/>
      <c r="E14" s="250"/>
      <c r="F14" s="250"/>
      <c r="G14" s="250"/>
      <c r="H14" s="250"/>
    </row>
    <row r="15" spans="1:8" ht="49.5" customHeight="1">
      <c r="A15" s="100"/>
      <c r="B15" s="249" t="s">
        <v>193</v>
      </c>
      <c r="C15" s="246"/>
      <c r="D15" s="246"/>
      <c r="E15" s="246"/>
      <c r="F15" s="246"/>
      <c r="G15" s="246"/>
      <c r="H15" s="246"/>
    </row>
    <row r="16" spans="1:8" ht="15.75">
      <c r="A16" s="99"/>
      <c r="B16" s="5"/>
      <c r="C16" s="243"/>
      <c r="D16" s="243"/>
      <c r="E16" s="243"/>
      <c r="F16" s="243"/>
      <c r="G16" s="243"/>
      <c r="H16" s="243"/>
    </row>
    <row r="17" spans="1:8" ht="15.75">
      <c r="A17" s="99"/>
      <c r="B17" s="5"/>
      <c r="C17" s="6"/>
      <c r="D17" s="6"/>
      <c r="E17" s="6"/>
      <c r="F17" s="6"/>
      <c r="G17" s="6"/>
      <c r="H17" s="6"/>
    </row>
    <row r="18" spans="1:8" ht="15.75">
      <c r="A18" s="99" t="s">
        <v>3</v>
      </c>
      <c r="B18" s="221" t="s">
        <v>4</v>
      </c>
      <c r="C18" s="221"/>
      <c r="D18" s="221"/>
      <c r="E18" s="221"/>
      <c r="F18" s="221"/>
      <c r="G18" s="221"/>
      <c r="H18" s="221"/>
    </row>
    <row r="19" spans="1:8" ht="15.75">
      <c r="A19" s="99"/>
      <c r="B19" s="226" t="s">
        <v>5</v>
      </c>
      <c r="C19" s="226"/>
      <c r="D19" s="226"/>
      <c r="E19" s="226"/>
      <c r="F19" s="226"/>
      <c r="G19" s="226"/>
      <c r="H19" s="226"/>
    </row>
    <row r="20" spans="1:8" ht="15.75">
      <c r="A20" s="99"/>
      <c r="B20" s="6"/>
      <c r="C20" s="6"/>
      <c r="D20" s="6"/>
      <c r="E20" s="6"/>
      <c r="F20" s="6"/>
      <c r="G20" s="6"/>
      <c r="H20" s="6"/>
    </row>
    <row r="21" spans="1:8" ht="15.75">
      <c r="A21" s="99"/>
      <c r="B21" s="6"/>
      <c r="C21" s="6"/>
      <c r="D21" s="6"/>
      <c r="E21" s="6"/>
      <c r="F21" s="6"/>
      <c r="G21" s="6"/>
      <c r="H21" s="6"/>
    </row>
    <row r="22" spans="1:8" ht="15.75">
      <c r="A22" s="99" t="s">
        <v>6</v>
      </c>
      <c r="B22" s="221" t="s">
        <v>7</v>
      </c>
      <c r="C22" s="228"/>
      <c r="D22" s="228"/>
      <c r="E22" s="228"/>
      <c r="F22" s="228"/>
      <c r="G22" s="228"/>
      <c r="H22" s="228"/>
    </row>
    <row r="23" spans="1:8" ht="15.75">
      <c r="A23" s="101"/>
      <c r="B23" s="243" t="s">
        <v>162</v>
      </c>
      <c r="C23" s="228"/>
      <c r="D23" s="228"/>
      <c r="E23" s="228"/>
      <c r="F23" s="228"/>
      <c r="G23" s="228"/>
      <c r="H23" s="228"/>
    </row>
    <row r="24" spans="1:8" ht="15.75">
      <c r="A24" s="99"/>
      <c r="B24" s="5"/>
      <c r="C24" s="6"/>
      <c r="D24" s="6"/>
      <c r="E24" s="6"/>
      <c r="F24" s="6"/>
      <c r="G24" s="6"/>
      <c r="H24" s="6"/>
    </row>
    <row r="25" spans="1:8" ht="15.75">
      <c r="A25" s="99"/>
      <c r="B25" s="5"/>
      <c r="C25" s="6"/>
      <c r="D25" s="6"/>
      <c r="E25" s="6"/>
      <c r="F25" s="6"/>
      <c r="G25" s="6"/>
      <c r="H25" s="6"/>
    </row>
    <row r="26" spans="1:8" ht="15.75">
      <c r="A26" s="99" t="s">
        <v>8</v>
      </c>
      <c r="B26" s="221" t="s">
        <v>9</v>
      </c>
      <c r="C26" s="228"/>
      <c r="D26" s="228"/>
      <c r="E26" s="228"/>
      <c r="F26" s="228"/>
      <c r="G26" s="228"/>
      <c r="H26" s="228"/>
    </row>
    <row r="27" spans="1:8" ht="15.75">
      <c r="A27" s="101"/>
      <c r="B27" s="243" t="s">
        <v>10</v>
      </c>
      <c r="C27" s="228"/>
      <c r="D27" s="228"/>
      <c r="E27" s="228"/>
      <c r="F27" s="228"/>
      <c r="G27" s="228"/>
      <c r="H27" s="228"/>
    </row>
    <row r="28" spans="1:8" ht="15.75">
      <c r="A28" s="99"/>
      <c r="B28" s="5"/>
      <c r="C28" s="243"/>
      <c r="D28" s="243"/>
      <c r="E28" s="243"/>
      <c r="F28" s="243"/>
      <c r="G28" s="243"/>
      <c r="H28" s="243"/>
    </row>
    <row r="29" spans="1:8" ht="15.75">
      <c r="A29" s="99"/>
      <c r="B29" s="5"/>
      <c r="C29" s="6"/>
      <c r="D29" s="6"/>
      <c r="E29" s="6"/>
      <c r="F29" s="6"/>
      <c r="G29" s="6"/>
      <c r="H29" s="6"/>
    </row>
    <row r="30" spans="1:8" ht="15.75">
      <c r="A30" s="99" t="s">
        <v>11</v>
      </c>
      <c r="B30" s="221" t="s">
        <v>12</v>
      </c>
      <c r="C30" s="228"/>
      <c r="D30" s="228"/>
      <c r="E30" s="228"/>
      <c r="F30" s="228"/>
      <c r="G30" s="228"/>
      <c r="H30" s="228"/>
    </row>
    <row r="31" spans="1:8" ht="15.75" customHeight="1">
      <c r="A31" s="101"/>
      <c r="B31" s="226" t="s">
        <v>13</v>
      </c>
      <c r="C31" s="246"/>
      <c r="D31" s="246"/>
      <c r="E31" s="246"/>
      <c r="F31" s="246"/>
      <c r="G31" s="246"/>
      <c r="H31" s="246"/>
    </row>
    <row r="32" spans="1:8" ht="15.75" customHeight="1">
      <c r="A32" s="101"/>
      <c r="B32" s="147"/>
      <c r="C32" s="146"/>
      <c r="D32" s="146"/>
      <c r="E32" s="146"/>
      <c r="F32" s="146"/>
      <c r="G32" s="146"/>
      <c r="H32" s="146"/>
    </row>
    <row r="33" spans="1:8" ht="15.75" customHeight="1">
      <c r="A33" s="101"/>
      <c r="B33" s="147"/>
      <c r="C33" s="146"/>
      <c r="D33" s="146"/>
      <c r="E33" s="146"/>
      <c r="F33" s="146"/>
      <c r="G33" s="146"/>
      <c r="H33" s="146"/>
    </row>
    <row r="34" spans="1:8" ht="15.75">
      <c r="A34" s="99" t="s">
        <v>14</v>
      </c>
      <c r="B34" s="251" t="s">
        <v>15</v>
      </c>
      <c r="C34" s="246"/>
      <c r="D34" s="246"/>
      <c r="E34" s="246"/>
      <c r="F34" s="246"/>
      <c r="G34" s="246"/>
      <c r="H34" s="246"/>
    </row>
    <row r="35" spans="1:8" ht="31.5" customHeight="1">
      <c r="A35" s="99"/>
      <c r="B35" s="226" t="s">
        <v>16</v>
      </c>
      <c r="C35" s="226"/>
      <c r="D35" s="226"/>
      <c r="E35" s="226"/>
      <c r="F35" s="226"/>
      <c r="G35" s="226"/>
      <c r="H35" s="226"/>
    </row>
    <row r="36" spans="1:8" ht="15.75">
      <c r="A36" s="99"/>
      <c r="B36" s="5"/>
      <c r="C36" s="6"/>
      <c r="D36" s="6"/>
      <c r="E36" s="6"/>
      <c r="F36" s="6"/>
      <c r="G36" s="6"/>
      <c r="H36" s="6"/>
    </row>
    <row r="37" spans="1:8" ht="15.75">
      <c r="A37" s="99" t="s">
        <v>17</v>
      </c>
      <c r="B37" s="221" t="s">
        <v>216</v>
      </c>
      <c r="C37" s="252"/>
      <c r="D37" s="252"/>
      <c r="E37" s="252"/>
      <c r="F37" s="252"/>
      <c r="G37" s="252"/>
      <c r="H37" s="252"/>
    </row>
    <row r="38" spans="1:8" ht="34.5" customHeight="1">
      <c r="A38" s="99"/>
      <c r="B38" s="243" t="s">
        <v>194</v>
      </c>
      <c r="C38" s="243"/>
      <c r="D38" s="243"/>
      <c r="E38" s="243"/>
      <c r="F38" s="243"/>
      <c r="G38" s="243"/>
      <c r="H38" s="243"/>
    </row>
    <row r="39" spans="1:8" ht="34.5" customHeight="1">
      <c r="A39" s="99"/>
      <c r="B39" s="243" t="s">
        <v>217</v>
      </c>
      <c r="C39" s="243"/>
      <c r="D39" s="243"/>
      <c r="E39" s="243"/>
      <c r="F39" s="243"/>
      <c r="G39" s="243"/>
      <c r="H39" s="243"/>
    </row>
    <row r="40" spans="1:8" ht="34.5" customHeight="1">
      <c r="A40" s="99"/>
      <c r="B40" s="6"/>
      <c r="C40" s="6"/>
      <c r="D40" s="6"/>
      <c r="E40" s="6"/>
      <c r="F40" s="6"/>
      <c r="G40" s="6"/>
      <c r="H40" s="6"/>
    </row>
    <row r="41" spans="1:8" ht="15.75">
      <c r="A41" s="99" t="s">
        <v>18</v>
      </c>
      <c r="B41" s="221" t="s">
        <v>19</v>
      </c>
      <c r="C41" s="228"/>
      <c r="D41" s="228"/>
      <c r="E41" s="228"/>
      <c r="F41" s="228"/>
      <c r="G41" s="228"/>
      <c r="H41" s="228"/>
    </row>
    <row r="42" spans="1:8" ht="33" customHeight="1">
      <c r="A42" s="99"/>
      <c r="B42" s="243" t="s">
        <v>125</v>
      </c>
      <c r="C42" s="243"/>
      <c r="D42" s="243"/>
      <c r="E42" s="243"/>
      <c r="F42" s="243"/>
      <c r="G42" s="243"/>
      <c r="H42" s="243"/>
    </row>
    <row r="43" ht="12.75">
      <c r="A43" s="102"/>
    </row>
    <row r="44" ht="12.75">
      <c r="A44" s="102"/>
    </row>
    <row r="45" ht="12.75">
      <c r="A45" s="102"/>
    </row>
    <row r="46" spans="1:8" ht="15.75">
      <c r="A46" s="99" t="s">
        <v>22</v>
      </c>
      <c r="B46" s="221" t="s">
        <v>65</v>
      </c>
      <c r="C46" s="221"/>
      <c r="D46" s="221"/>
      <c r="E46" s="221"/>
      <c r="F46" s="221"/>
      <c r="G46" s="221"/>
      <c r="H46" s="221"/>
    </row>
    <row r="47" spans="1:8" ht="61.5" customHeight="1">
      <c r="A47" s="99"/>
      <c r="B47" s="243" t="s">
        <v>167</v>
      </c>
      <c r="C47" s="243"/>
      <c r="D47" s="243"/>
      <c r="E47" s="243"/>
      <c r="F47" s="243"/>
      <c r="G47" s="243"/>
      <c r="H47" s="243"/>
    </row>
    <row r="48" spans="1:8" ht="33.75" customHeight="1">
      <c r="A48" s="99"/>
      <c r="B48" s="226" t="s">
        <v>231</v>
      </c>
      <c r="C48" s="226"/>
      <c r="D48" s="226"/>
      <c r="E48" s="226"/>
      <c r="F48" s="226"/>
      <c r="G48" s="226"/>
      <c r="H48" s="226"/>
    </row>
    <row r="49" spans="1:8" ht="33.75" customHeight="1">
      <c r="A49" s="99"/>
      <c r="B49" s="147"/>
      <c r="C49" s="147"/>
      <c r="D49" s="147"/>
      <c r="E49" s="147"/>
      <c r="F49" s="147"/>
      <c r="G49" s="147"/>
      <c r="H49" s="147"/>
    </row>
    <row r="50" spans="1:8" ht="15.75">
      <c r="A50" s="99" t="s">
        <v>23</v>
      </c>
      <c r="B50" s="221" t="s">
        <v>146</v>
      </c>
      <c r="C50" s="221"/>
      <c r="D50" s="221"/>
      <c r="E50" s="221"/>
      <c r="F50" s="221"/>
      <c r="G50" s="221"/>
      <c r="H50" s="221"/>
    </row>
    <row r="51" spans="1:8" ht="48" customHeight="1">
      <c r="A51" s="99"/>
      <c r="B51" s="226" t="s">
        <v>219</v>
      </c>
      <c r="C51" s="226"/>
      <c r="D51" s="226"/>
      <c r="E51" s="226"/>
      <c r="F51" s="226"/>
      <c r="G51" s="226"/>
      <c r="H51" s="226"/>
    </row>
    <row r="52" spans="1:8" ht="15.75">
      <c r="A52" s="99"/>
      <c r="B52" s="6"/>
      <c r="C52" s="6"/>
      <c r="D52" s="6"/>
      <c r="E52" s="6"/>
      <c r="F52" s="6"/>
      <c r="G52" s="6"/>
      <c r="H52" s="6"/>
    </row>
    <row r="53" spans="1:8" ht="15.75">
      <c r="A53" s="99"/>
      <c r="B53" s="6"/>
      <c r="C53" s="6"/>
      <c r="D53" s="6"/>
      <c r="E53" s="6"/>
      <c r="F53" s="6"/>
      <c r="G53" s="6"/>
      <c r="H53" s="6"/>
    </row>
    <row r="54" spans="1:8" ht="15.75">
      <c r="A54" s="99" t="s">
        <v>24</v>
      </c>
      <c r="B54" s="221" t="s">
        <v>147</v>
      </c>
      <c r="C54" s="221"/>
      <c r="D54" s="221"/>
      <c r="E54" s="221"/>
      <c r="F54" s="221"/>
      <c r="G54" s="221"/>
      <c r="H54" s="221"/>
    </row>
    <row r="55" spans="1:8" ht="18" customHeight="1">
      <c r="A55" s="99"/>
      <c r="B55" s="226" t="s">
        <v>148</v>
      </c>
      <c r="C55" s="228"/>
      <c r="D55" s="228"/>
      <c r="E55" s="228"/>
      <c r="F55" s="228"/>
      <c r="G55" s="228"/>
      <c r="H55" s="228"/>
    </row>
    <row r="56" spans="1:8" ht="84.75" customHeight="1">
      <c r="A56" s="99"/>
      <c r="B56" s="226" t="s">
        <v>232</v>
      </c>
      <c r="C56" s="228"/>
      <c r="D56" s="228"/>
      <c r="E56" s="228"/>
      <c r="F56" s="228"/>
      <c r="G56" s="228"/>
      <c r="H56" s="228"/>
    </row>
    <row r="57" spans="1:8" ht="15.75">
      <c r="A57" s="99"/>
      <c r="B57" s="6"/>
      <c r="C57" s="6"/>
      <c r="D57" s="6"/>
      <c r="E57" s="6"/>
      <c r="F57" s="6"/>
      <c r="G57" s="6"/>
      <c r="H57" s="6"/>
    </row>
    <row r="58" spans="1:8" ht="15.75">
      <c r="A58" s="99" t="s">
        <v>25</v>
      </c>
      <c r="B58" s="232" t="s">
        <v>26</v>
      </c>
      <c r="C58" s="228"/>
      <c r="D58" s="1"/>
      <c r="E58" s="7"/>
      <c r="F58" s="7"/>
      <c r="G58" s="1"/>
      <c r="H58" s="12"/>
    </row>
    <row r="59" spans="1:8" ht="32.25" customHeight="1">
      <c r="A59" s="99"/>
      <c r="B59" s="243" t="s">
        <v>207</v>
      </c>
      <c r="C59" s="243"/>
      <c r="D59" s="243"/>
      <c r="E59" s="243"/>
      <c r="F59" s="243"/>
      <c r="G59" s="243"/>
      <c r="H59" s="243"/>
    </row>
    <row r="60" spans="1:8" ht="15.75">
      <c r="A60" s="99"/>
      <c r="B60" s="6"/>
      <c r="C60" s="6"/>
      <c r="D60" s="6"/>
      <c r="E60" s="6"/>
      <c r="G60" s="86" t="s">
        <v>145</v>
      </c>
      <c r="H60" s="6"/>
    </row>
    <row r="61" spans="1:8" ht="15.75">
      <c r="A61" s="99"/>
      <c r="B61" s="6"/>
      <c r="C61" s="6"/>
      <c r="D61" s="6"/>
      <c r="E61" s="6"/>
      <c r="G61" s="86"/>
      <c r="H61" s="6"/>
    </row>
    <row r="62" spans="1:8" ht="16.5" customHeight="1">
      <c r="A62" s="99"/>
      <c r="B62" s="243" t="s">
        <v>160</v>
      </c>
      <c r="C62" s="243"/>
      <c r="D62" s="243"/>
      <c r="E62" s="243"/>
      <c r="F62" s="243"/>
      <c r="G62" s="141">
        <v>24380</v>
      </c>
      <c r="H62" s="6"/>
    </row>
    <row r="63" spans="1:8" ht="16.5" customHeight="1">
      <c r="A63" s="99"/>
      <c r="B63" s="6"/>
      <c r="C63" s="6"/>
      <c r="D63" s="6"/>
      <c r="E63" s="6"/>
      <c r="F63" s="6"/>
      <c r="G63" s="141"/>
      <c r="H63" s="6"/>
    </row>
    <row r="64" spans="1:8" ht="16.5" customHeight="1">
      <c r="A64" s="99"/>
      <c r="B64" s="6"/>
      <c r="C64" s="6"/>
      <c r="D64" s="6"/>
      <c r="E64" s="6"/>
      <c r="F64" s="6"/>
      <c r="G64" s="141"/>
      <c r="H64" s="6"/>
    </row>
    <row r="65" spans="1:8" ht="16.5" customHeight="1">
      <c r="A65" s="99" t="s">
        <v>156</v>
      </c>
      <c r="B65" s="221" t="s">
        <v>157</v>
      </c>
      <c r="C65" s="221"/>
      <c r="D65" s="221"/>
      <c r="E65" s="6"/>
      <c r="F65" s="6"/>
      <c r="G65" s="141"/>
      <c r="H65" s="6"/>
    </row>
    <row r="66" spans="1:8" ht="16.5" customHeight="1">
      <c r="A66" s="99"/>
      <c r="B66" s="243" t="s">
        <v>199</v>
      </c>
      <c r="C66" s="243"/>
      <c r="D66" s="243"/>
      <c r="E66" s="243"/>
      <c r="F66" s="243"/>
      <c r="G66" s="243"/>
      <c r="H66" s="243"/>
    </row>
    <row r="67" spans="1:8" ht="16.5" customHeight="1">
      <c r="A67" s="99"/>
      <c r="B67" s="6"/>
      <c r="C67" s="6"/>
      <c r="D67" s="6"/>
      <c r="E67" s="6"/>
      <c r="F67" s="6"/>
      <c r="G67" s="141"/>
      <c r="H67" s="6"/>
    </row>
    <row r="68" spans="1:8" ht="16.5" customHeight="1">
      <c r="A68" s="99"/>
      <c r="B68" s="6"/>
      <c r="C68" s="6"/>
      <c r="D68" s="6"/>
      <c r="E68" s="6"/>
      <c r="F68" s="6"/>
      <c r="G68" s="141" t="s">
        <v>159</v>
      </c>
      <c r="H68" s="6"/>
    </row>
    <row r="69" spans="1:8" ht="51" customHeight="1">
      <c r="A69" s="99"/>
      <c r="B69" s="243" t="s">
        <v>239</v>
      </c>
      <c r="C69" s="243"/>
      <c r="D69" s="243"/>
      <c r="E69" s="243"/>
      <c r="F69" s="6"/>
      <c r="G69" s="141"/>
      <c r="H69" s="6"/>
    </row>
    <row r="70" spans="1:8" ht="16.5" customHeight="1">
      <c r="A70" s="99"/>
      <c r="B70" s="6"/>
      <c r="C70" s="28" t="s">
        <v>158</v>
      </c>
      <c r="D70" s="6"/>
      <c r="E70" s="6"/>
      <c r="F70" s="6"/>
      <c r="G70" s="149">
        <v>1106</v>
      </c>
      <c r="H70" s="6"/>
    </row>
    <row r="71" spans="1:8" ht="16.5" customHeight="1">
      <c r="A71" s="99"/>
      <c r="B71" s="6"/>
      <c r="C71" s="6"/>
      <c r="D71" s="6"/>
      <c r="E71" s="6"/>
      <c r="F71" s="6"/>
      <c r="G71" s="141"/>
      <c r="H71" s="6"/>
    </row>
    <row r="72" spans="1:8" ht="16.5" customHeight="1">
      <c r="A72" s="99"/>
      <c r="B72" s="6"/>
      <c r="C72" s="6"/>
      <c r="D72" s="6"/>
      <c r="E72" s="6"/>
      <c r="F72" s="6"/>
      <c r="G72" s="141"/>
      <c r="H72" s="6"/>
    </row>
    <row r="73" spans="1:8" ht="16.5" customHeight="1">
      <c r="A73" s="99"/>
      <c r="B73" s="6"/>
      <c r="C73" s="6"/>
      <c r="D73" s="6"/>
      <c r="E73" s="6"/>
      <c r="F73" s="148"/>
      <c r="G73" s="141"/>
      <c r="H73" s="6"/>
    </row>
    <row r="74" spans="1:8" ht="16.5" customHeight="1">
      <c r="A74" s="99"/>
      <c r="B74" s="6"/>
      <c r="C74" s="6"/>
      <c r="D74" s="6"/>
      <c r="E74" s="6"/>
      <c r="F74" s="6"/>
      <c r="G74" s="141"/>
      <c r="H74" s="6"/>
    </row>
    <row r="75" spans="1:8" ht="16.5" customHeight="1">
      <c r="A75" s="99"/>
      <c r="B75" s="6"/>
      <c r="C75" s="6"/>
      <c r="D75" s="6"/>
      <c r="E75" s="6"/>
      <c r="F75" s="6"/>
      <c r="G75" s="141"/>
      <c r="H75" s="6"/>
    </row>
    <row r="76" spans="1:8" ht="16.5" customHeight="1">
      <c r="A76" s="99"/>
      <c r="B76" s="6"/>
      <c r="C76" s="6"/>
      <c r="D76" s="6"/>
      <c r="E76" s="6"/>
      <c r="F76" s="6"/>
      <c r="G76" s="141"/>
      <c r="H76" s="6"/>
    </row>
    <row r="77" spans="1:8" ht="16.5" customHeight="1">
      <c r="A77" s="99"/>
      <c r="B77" s="6"/>
      <c r="C77" s="6"/>
      <c r="D77" s="6"/>
      <c r="E77" s="6"/>
      <c r="F77" s="6"/>
      <c r="G77" s="141"/>
      <c r="H77" s="6"/>
    </row>
    <row r="78" spans="1:8" ht="16.5" customHeight="1">
      <c r="A78" s="99"/>
      <c r="B78" s="6"/>
      <c r="C78" s="6"/>
      <c r="D78" s="6"/>
      <c r="E78" s="6"/>
      <c r="F78" s="6"/>
      <c r="G78" s="141"/>
      <c r="H78" s="6"/>
    </row>
    <row r="79" spans="1:8" ht="16.5" customHeight="1">
      <c r="A79" s="99"/>
      <c r="B79" s="6"/>
      <c r="C79" s="6"/>
      <c r="D79" s="6"/>
      <c r="E79" s="6"/>
      <c r="F79" s="6"/>
      <c r="G79" s="141"/>
      <c r="H79" s="6"/>
    </row>
    <row r="80" spans="1:8" ht="16.5" customHeight="1">
      <c r="A80" s="99"/>
      <c r="B80" s="6"/>
      <c r="C80" s="6"/>
      <c r="D80" s="6"/>
      <c r="E80" s="6"/>
      <c r="F80" s="6"/>
      <c r="G80" s="141"/>
      <c r="H80" s="6"/>
    </row>
    <row r="81" spans="1:8" ht="16.5" customHeight="1">
      <c r="A81" s="99"/>
      <c r="B81" s="6"/>
      <c r="C81" s="6"/>
      <c r="D81" s="6"/>
      <c r="E81" s="6"/>
      <c r="F81" s="6"/>
      <c r="G81" s="141"/>
      <c r="H81" s="6"/>
    </row>
    <row r="82" spans="1:8" ht="16.5" customHeight="1">
      <c r="A82" s="99"/>
      <c r="B82" s="6"/>
      <c r="C82" s="6"/>
      <c r="D82" s="6"/>
      <c r="E82" s="6"/>
      <c r="F82" s="6"/>
      <c r="G82" s="141"/>
      <c r="H82" s="6"/>
    </row>
    <row r="83" spans="1:8" ht="18">
      <c r="A83" s="133" t="s">
        <v>99</v>
      </c>
      <c r="B83" s="82"/>
      <c r="C83" s="82"/>
      <c r="D83" s="82"/>
      <c r="E83" s="82"/>
      <c r="F83" s="82"/>
      <c r="G83" s="82"/>
      <c r="H83" s="82"/>
    </row>
    <row r="84" spans="1:8" ht="15.75">
      <c r="A84" s="102"/>
      <c r="B84" s="6"/>
      <c r="C84" s="6"/>
      <c r="D84" s="6"/>
      <c r="E84" s="6"/>
      <c r="F84" s="6"/>
      <c r="G84" s="6"/>
      <c r="H84" s="6"/>
    </row>
    <row r="85" spans="1:8" ht="15.75">
      <c r="A85" s="99" t="s">
        <v>28</v>
      </c>
      <c r="B85" s="232" t="s">
        <v>29</v>
      </c>
      <c r="C85" s="232"/>
      <c r="D85" s="232"/>
      <c r="E85" s="232"/>
      <c r="F85" s="232"/>
      <c r="G85" s="232"/>
      <c r="H85" s="232"/>
    </row>
    <row r="86" spans="1:8" ht="15.75">
      <c r="A86" s="99"/>
      <c r="B86" s="3"/>
      <c r="C86" s="3"/>
      <c r="D86" s="3"/>
      <c r="E86" s="3"/>
      <c r="F86" s="3"/>
      <c r="G86" s="3"/>
      <c r="H86" s="3"/>
    </row>
    <row r="87" spans="1:8" ht="15.75">
      <c r="A87" s="99"/>
      <c r="B87" s="3"/>
      <c r="C87" s="240"/>
      <c r="D87" s="234"/>
      <c r="E87" s="13" t="s">
        <v>109</v>
      </c>
      <c r="F87" s="13" t="s">
        <v>185</v>
      </c>
      <c r="G87" s="3"/>
      <c r="H87" s="3"/>
    </row>
    <row r="88" spans="1:8" ht="15.75">
      <c r="A88" s="99"/>
      <c r="B88" s="3"/>
      <c r="C88" s="175"/>
      <c r="D88" s="159"/>
      <c r="E88" s="174" t="s">
        <v>208</v>
      </c>
      <c r="F88" s="174" t="s">
        <v>208</v>
      </c>
      <c r="G88" s="3"/>
      <c r="H88" s="3"/>
    </row>
    <row r="89" spans="1:8" ht="15.75">
      <c r="A89" s="99"/>
      <c r="B89" s="3"/>
      <c r="C89" s="175"/>
      <c r="D89" s="159"/>
      <c r="E89" s="174" t="s">
        <v>184</v>
      </c>
      <c r="F89" s="174" t="s">
        <v>184</v>
      </c>
      <c r="G89" s="3"/>
      <c r="H89" s="3"/>
    </row>
    <row r="90" spans="1:8" ht="15.75">
      <c r="A90" s="99"/>
      <c r="B90" s="3"/>
      <c r="C90" s="241"/>
      <c r="D90" s="242"/>
      <c r="E90" s="14" t="s">
        <v>209</v>
      </c>
      <c r="F90" s="14" t="s">
        <v>210</v>
      </c>
      <c r="G90" s="179"/>
      <c r="H90" s="179"/>
    </row>
    <row r="91" spans="1:8" ht="15.75">
      <c r="A91" s="99"/>
      <c r="B91" s="3"/>
      <c r="C91" s="241"/>
      <c r="D91" s="242"/>
      <c r="E91" s="15" t="s">
        <v>27</v>
      </c>
      <c r="F91" s="15" t="s">
        <v>27</v>
      </c>
      <c r="G91" s="179"/>
      <c r="H91" s="179"/>
    </row>
    <row r="92" spans="1:8" ht="16.5">
      <c r="A92" s="99"/>
      <c r="B92" s="3"/>
      <c r="C92" s="204" t="s">
        <v>20</v>
      </c>
      <c r="D92" s="204"/>
      <c r="E92" s="171">
        <f>PL!D17</f>
        <v>57839</v>
      </c>
      <c r="F92" s="171">
        <v>47159</v>
      </c>
      <c r="G92" s="180"/>
      <c r="H92" s="181"/>
    </row>
    <row r="93" spans="1:8" ht="17.25" thickBot="1">
      <c r="A93" s="99"/>
      <c r="B93" s="3"/>
      <c r="C93" s="204" t="s">
        <v>169</v>
      </c>
      <c r="D93" s="204"/>
      <c r="E93" s="172">
        <f>PL!D18</f>
        <v>-31471</v>
      </c>
      <c r="F93" s="172">
        <v>-26611</v>
      </c>
      <c r="G93" s="180"/>
      <c r="H93" s="182"/>
    </row>
    <row r="94" spans="1:8" ht="16.5">
      <c r="A94" s="99"/>
      <c r="B94" s="3"/>
      <c r="C94" s="205" t="s">
        <v>170</v>
      </c>
      <c r="D94" s="205"/>
      <c r="E94" s="171">
        <f>SUM(E92:E93)</f>
        <v>26368</v>
      </c>
      <c r="F94" s="171">
        <f>SUM(F92:F93)</f>
        <v>20548</v>
      </c>
      <c r="G94" s="180"/>
      <c r="H94" s="182"/>
    </row>
    <row r="95" spans="1:8" ht="16.5">
      <c r="A95" s="99"/>
      <c r="B95" s="3"/>
      <c r="C95" s="206"/>
      <c r="D95" s="206"/>
      <c r="E95" s="20"/>
      <c r="F95" s="20"/>
      <c r="G95" s="180"/>
      <c r="H95" s="182"/>
    </row>
    <row r="96" spans="1:8" ht="16.5">
      <c r="A96" s="99"/>
      <c r="B96" s="3"/>
      <c r="C96" s="204" t="s">
        <v>86</v>
      </c>
      <c r="D96" s="204"/>
      <c r="E96" s="173">
        <f>PL!D21</f>
        <v>671</v>
      </c>
      <c r="F96" s="173">
        <v>226</v>
      </c>
      <c r="G96" s="180"/>
      <c r="H96" s="182"/>
    </row>
    <row r="97" spans="1:8" ht="16.5">
      <c r="A97" s="99"/>
      <c r="B97" s="3"/>
      <c r="C97" s="204" t="s">
        <v>171</v>
      </c>
      <c r="D97" s="204"/>
      <c r="E97" s="20">
        <f>PL!D22</f>
        <v>-3936</v>
      </c>
      <c r="F97" s="20">
        <v>-2590</v>
      </c>
      <c r="G97" s="180"/>
      <c r="H97" s="182"/>
    </row>
    <row r="98" spans="1:8" ht="16.5">
      <c r="A98" s="99"/>
      <c r="B98" s="3"/>
      <c r="C98" s="204" t="s">
        <v>172</v>
      </c>
      <c r="D98" s="204"/>
      <c r="E98" s="20">
        <f>PL!D23</f>
        <v>-3115</v>
      </c>
      <c r="F98" s="20">
        <v>-2556</v>
      </c>
      <c r="G98" s="180"/>
      <c r="H98" s="182"/>
    </row>
    <row r="99" spans="1:8" ht="17.25" thickBot="1">
      <c r="A99" s="99"/>
      <c r="B99" s="3"/>
      <c r="C99" s="204" t="s">
        <v>173</v>
      </c>
      <c r="D99" s="204"/>
      <c r="E99" s="172">
        <f>PL!D24</f>
        <v>-1971</v>
      </c>
      <c r="F99" s="172">
        <f>-578-121</f>
        <v>-699</v>
      </c>
      <c r="G99" s="180"/>
      <c r="H99" s="182"/>
    </row>
    <row r="100" spans="1:8" ht="16.5">
      <c r="A100" s="99"/>
      <c r="B100" s="3"/>
      <c r="C100" s="205" t="s">
        <v>174</v>
      </c>
      <c r="D100" s="205"/>
      <c r="E100" s="171">
        <f>SUM(E94:E99)</f>
        <v>18017</v>
      </c>
      <c r="F100" s="171">
        <f>SUM(F94:F99)</f>
        <v>14929</v>
      </c>
      <c r="G100" s="180"/>
      <c r="H100" s="182"/>
    </row>
    <row r="101" spans="1:8" ht="17.25" thickBot="1">
      <c r="A101" s="99"/>
      <c r="B101" s="3"/>
      <c r="C101" s="204" t="s">
        <v>87</v>
      </c>
      <c r="D101" s="204"/>
      <c r="E101" s="172">
        <f>PL!D26</f>
        <v>-86</v>
      </c>
      <c r="F101" s="172">
        <v>-461</v>
      </c>
      <c r="G101" s="180"/>
      <c r="H101" s="182"/>
    </row>
    <row r="102" spans="1:8" ht="16.5">
      <c r="A102" s="99"/>
      <c r="B102" s="3"/>
      <c r="C102" s="209" t="s">
        <v>123</v>
      </c>
      <c r="D102" s="209"/>
      <c r="E102" s="171">
        <f>SUM(E100:E101)</f>
        <v>17931</v>
      </c>
      <c r="F102" s="171">
        <f>SUM(F100:F101)</f>
        <v>14468</v>
      </c>
      <c r="G102" s="180"/>
      <c r="H102" s="181"/>
    </row>
    <row r="103" spans="1:8" ht="17.25" thickBot="1">
      <c r="A103" s="99"/>
      <c r="B103" s="3"/>
      <c r="C103" s="204" t="s">
        <v>37</v>
      </c>
      <c r="D103" s="204"/>
      <c r="E103" s="172">
        <v>-4689</v>
      </c>
      <c r="F103" s="172">
        <v>-3749</v>
      </c>
      <c r="G103" s="180"/>
      <c r="H103" s="182"/>
    </row>
    <row r="104" spans="1:8" ht="16.5">
      <c r="A104" s="99"/>
      <c r="B104" s="3"/>
      <c r="C104" s="205" t="s">
        <v>183</v>
      </c>
      <c r="D104" s="205"/>
      <c r="E104" s="171">
        <f>SUM(E102:E103)</f>
        <v>13242</v>
      </c>
      <c r="F104" s="171">
        <f>SUM(F102:F103)</f>
        <v>10719</v>
      </c>
      <c r="G104" s="180"/>
      <c r="H104" s="181"/>
    </row>
    <row r="105" spans="1:8" ht="16.5">
      <c r="A105" s="99"/>
      <c r="B105" s="3"/>
      <c r="C105" s="196" t="s">
        <v>186</v>
      </c>
      <c r="D105" s="197"/>
      <c r="E105" s="171">
        <v>0</v>
      </c>
      <c r="F105" s="171">
        <v>-4809</v>
      </c>
      <c r="G105" s="180"/>
      <c r="H105" s="181"/>
    </row>
    <row r="106" spans="1:8" ht="17.25" thickBot="1">
      <c r="A106" s="99"/>
      <c r="B106" s="3"/>
      <c r="C106" s="205" t="s">
        <v>90</v>
      </c>
      <c r="D106" s="205"/>
      <c r="E106" s="184">
        <f>SUM(E104:E105)</f>
        <v>13242</v>
      </c>
      <c r="F106" s="184">
        <f>SUM(F104:F105)</f>
        <v>5910</v>
      </c>
      <c r="G106" s="180"/>
      <c r="H106" s="181"/>
    </row>
    <row r="107" ht="16.5" thickTop="1">
      <c r="A107" s="99"/>
    </row>
    <row r="108" spans="1:8" ht="50.25" customHeight="1">
      <c r="A108" s="99"/>
      <c r="B108" s="198" t="s">
        <v>235</v>
      </c>
      <c r="C108" s="198"/>
      <c r="D108" s="198"/>
      <c r="E108" s="198"/>
      <c r="F108" s="198"/>
      <c r="G108" s="198"/>
      <c r="H108" s="198"/>
    </row>
    <row r="109" ht="15.75">
      <c r="A109" s="99"/>
    </row>
    <row r="110" ht="15.75">
      <c r="A110" s="99"/>
    </row>
    <row r="111" spans="1:8" ht="15.75">
      <c r="A111" s="99" t="s">
        <v>30</v>
      </c>
      <c r="B111" s="233" t="s">
        <v>31</v>
      </c>
      <c r="C111" s="233"/>
      <c r="D111" s="233"/>
      <c r="E111" s="233"/>
      <c r="F111" s="233"/>
      <c r="G111" s="233"/>
      <c r="H111" s="233"/>
    </row>
    <row r="112" spans="2:8" ht="15.75">
      <c r="B112" s="8"/>
      <c r="C112" s="234"/>
      <c r="D112" s="235"/>
      <c r="E112" s="13" t="s">
        <v>236</v>
      </c>
      <c r="F112" s="13" t="s">
        <v>188</v>
      </c>
      <c r="G112" s="236" t="s">
        <v>32</v>
      </c>
      <c r="H112" s="237"/>
    </row>
    <row r="113" spans="1:8" ht="15.75">
      <c r="A113" s="104"/>
      <c r="B113" s="11"/>
      <c r="C113" s="242"/>
      <c r="D113" s="248"/>
      <c r="E113" s="14" t="s">
        <v>237</v>
      </c>
      <c r="F113" s="14" t="s">
        <v>182</v>
      </c>
      <c r="G113" s="238"/>
      <c r="H113" s="239"/>
    </row>
    <row r="114" spans="1:8" ht="15.75">
      <c r="A114" s="104"/>
      <c r="B114" s="9"/>
      <c r="C114" s="207"/>
      <c r="D114" s="208"/>
      <c r="E114" s="15" t="s">
        <v>27</v>
      </c>
      <c r="F114" s="15" t="s">
        <v>27</v>
      </c>
      <c r="G114" s="16" t="s">
        <v>27</v>
      </c>
      <c r="H114" s="17" t="s">
        <v>33</v>
      </c>
    </row>
    <row r="115" spans="1:8" ht="15.75">
      <c r="A115" s="104"/>
      <c r="B115" s="19"/>
      <c r="C115" s="222" t="s">
        <v>20</v>
      </c>
      <c r="D115" s="223"/>
      <c r="E115" s="20">
        <f>+PL!B17</f>
        <v>18057</v>
      </c>
      <c r="F115" s="20">
        <v>20269</v>
      </c>
      <c r="G115" s="21">
        <f>+E115-F115</f>
        <v>-2212</v>
      </c>
      <c r="H115" s="22">
        <f>+G115/F115*100</f>
        <v>-10.913217228279638</v>
      </c>
    </row>
    <row r="116" spans="1:8" ht="15.75">
      <c r="A116" s="100"/>
      <c r="B116" s="19"/>
      <c r="C116" s="222" t="s">
        <v>100</v>
      </c>
      <c r="D116" s="223"/>
      <c r="E116" s="20">
        <f>+PL!B28</f>
        <v>5839</v>
      </c>
      <c r="F116" s="20">
        <v>6057</v>
      </c>
      <c r="G116" s="21">
        <f>+E116-F116</f>
        <v>-218</v>
      </c>
      <c r="H116" s="22">
        <f>+G116/F116*100</f>
        <v>-3.5991414891860654</v>
      </c>
    </row>
    <row r="117" spans="1:8" ht="19.5" customHeight="1">
      <c r="A117" s="100"/>
      <c r="B117" s="19"/>
      <c r="C117" s="222" t="s">
        <v>163</v>
      </c>
      <c r="D117" s="223"/>
      <c r="E117" s="20">
        <f>+PL!B33</f>
        <v>4325</v>
      </c>
      <c r="F117" s="20">
        <v>4541</v>
      </c>
      <c r="G117" s="21">
        <f>+E117-F117</f>
        <v>-216</v>
      </c>
      <c r="H117" s="22">
        <f>+G117/F117*100</f>
        <v>-4.756661528297731</v>
      </c>
    </row>
    <row r="118" spans="1:8" ht="48.75" customHeight="1">
      <c r="A118" s="100"/>
      <c r="B118" s="224" t="s">
        <v>240</v>
      </c>
      <c r="C118" s="225"/>
      <c r="D118" s="225"/>
      <c r="E118" s="225"/>
      <c r="F118" s="225"/>
      <c r="G118" s="225"/>
      <c r="H118" s="225"/>
    </row>
    <row r="119" spans="1:8" ht="15.75">
      <c r="A119" s="99"/>
      <c r="B119" s="6"/>
      <c r="C119" s="6"/>
      <c r="D119" s="6"/>
      <c r="E119" s="6"/>
      <c r="F119" s="6"/>
      <c r="G119" s="6"/>
      <c r="H119" s="6"/>
    </row>
    <row r="120" spans="1:8" ht="15.75">
      <c r="A120" s="99" t="s">
        <v>34</v>
      </c>
      <c r="B120" s="221" t="s">
        <v>166</v>
      </c>
      <c r="C120" s="221"/>
      <c r="D120" s="221"/>
      <c r="E120" s="221"/>
      <c r="F120" s="221"/>
      <c r="G120" s="221"/>
      <c r="H120" s="221"/>
    </row>
    <row r="121" spans="2:8" ht="20.25" customHeight="1">
      <c r="B121" s="226" t="s">
        <v>177</v>
      </c>
      <c r="C121" s="226"/>
      <c r="D121" s="226"/>
      <c r="E121" s="226"/>
      <c r="F121" s="226"/>
      <c r="G121" s="226"/>
      <c r="H121" s="226"/>
    </row>
    <row r="122" spans="1:8" ht="15.75">
      <c r="A122" s="99"/>
      <c r="B122" s="2"/>
      <c r="C122" s="6"/>
      <c r="D122" s="6"/>
      <c r="E122" s="6"/>
      <c r="F122" s="6"/>
      <c r="G122" s="6"/>
      <c r="H122" s="6"/>
    </row>
    <row r="123" spans="1:8" ht="15.75">
      <c r="A123" s="99"/>
      <c r="B123" s="2"/>
      <c r="C123" s="6"/>
      <c r="D123" s="6"/>
      <c r="E123" s="6"/>
      <c r="F123" s="6"/>
      <c r="G123" s="6"/>
      <c r="H123" s="6"/>
    </row>
    <row r="124" spans="1:8" ht="15.75">
      <c r="A124" s="99" t="s">
        <v>35</v>
      </c>
      <c r="B124" s="221" t="s">
        <v>165</v>
      </c>
      <c r="C124" s="221"/>
      <c r="D124" s="221"/>
      <c r="E124" s="221"/>
      <c r="F124" s="221"/>
      <c r="G124" s="221"/>
      <c r="H124" s="221"/>
    </row>
    <row r="125" spans="2:8" ht="20.25" customHeight="1">
      <c r="B125" s="203" t="s">
        <v>181</v>
      </c>
      <c r="C125" s="203"/>
      <c r="D125" s="203"/>
      <c r="E125" s="203"/>
      <c r="F125" s="203"/>
      <c r="G125" s="203"/>
      <c r="H125" s="203"/>
    </row>
    <row r="126" spans="1:8" ht="15.75">
      <c r="A126" s="99"/>
      <c r="B126" s="6"/>
      <c r="C126" s="6"/>
      <c r="D126" s="6"/>
      <c r="E126" s="6"/>
      <c r="F126" s="6"/>
      <c r="G126" s="6"/>
      <c r="H126" s="6"/>
    </row>
    <row r="127" spans="1:8" ht="15.75">
      <c r="A127" s="99"/>
      <c r="B127" s="6"/>
      <c r="C127" s="6"/>
      <c r="D127" s="6"/>
      <c r="E127" s="6"/>
      <c r="F127" s="6"/>
      <c r="G127" s="6"/>
      <c r="H127" s="6"/>
    </row>
    <row r="128" spans="1:8" ht="15.75">
      <c r="A128" s="99" t="s">
        <v>36</v>
      </c>
      <c r="B128" s="221" t="s">
        <v>37</v>
      </c>
      <c r="C128" s="228"/>
      <c r="D128" s="228"/>
      <c r="E128" s="228"/>
      <c r="F128" s="228"/>
      <c r="G128" s="228"/>
      <c r="H128" s="228"/>
    </row>
    <row r="129" spans="2:7" ht="31.5">
      <c r="B129" s="23" t="s">
        <v>38</v>
      </c>
      <c r="C129" s="10"/>
      <c r="D129" s="10"/>
      <c r="E129" s="24" t="s">
        <v>39</v>
      </c>
      <c r="G129" s="4" t="s">
        <v>39</v>
      </c>
    </row>
    <row r="130" spans="1:7" ht="15.75">
      <c r="A130" s="101"/>
      <c r="B130" s="203" t="s">
        <v>101</v>
      </c>
      <c r="C130" s="229"/>
      <c r="D130" s="229"/>
      <c r="E130" s="24" t="s">
        <v>40</v>
      </c>
      <c r="G130" s="4" t="s">
        <v>41</v>
      </c>
    </row>
    <row r="131" spans="1:7" ht="15.75">
      <c r="A131" s="101"/>
      <c r="B131" s="25"/>
      <c r="C131" s="25"/>
      <c r="D131" s="25"/>
      <c r="E131" s="83" t="s">
        <v>209</v>
      </c>
      <c r="G131" s="83" t="s">
        <v>209</v>
      </c>
    </row>
    <row r="132" spans="1:7" ht="15.75">
      <c r="A132" s="101"/>
      <c r="B132" s="26"/>
      <c r="C132" s="10" t="s">
        <v>103</v>
      </c>
      <c r="D132" s="10"/>
      <c r="E132" s="24" t="s">
        <v>27</v>
      </c>
      <c r="G132" s="24" t="s">
        <v>27</v>
      </c>
    </row>
    <row r="133" spans="1:7" ht="15.75">
      <c r="A133" s="101"/>
      <c r="B133" s="26"/>
      <c r="C133" s="10"/>
      <c r="D133" s="10"/>
      <c r="E133" s="24"/>
      <c r="G133" s="24"/>
    </row>
    <row r="134" spans="1:8" ht="18" customHeight="1">
      <c r="A134" s="101"/>
      <c r="B134" s="203" t="s">
        <v>102</v>
      </c>
      <c r="C134" s="203"/>
      <c r="D134" s="203"/>
      <c r="E134" s="84">
        <v>1714</v>
      </c>
      <c r="F134" s="95"/>
      <c r="G134" s="84">
        <v>5039</v>
      </c>
      <c r="H134" s="183"/>
    </row>
    <row r="135" spans="1:8" ht="17.25" customHeight="1">
      <c r="A135" s="101"/>
      <c r="B135" s="203" t="s">
        <v>104</v>
      </c>
      <c r="C135" s="203"/>
      <c r="D135" s="203"/>
      <c r="E135" s="84">
        <v>-200</v>
      </c>
      <c r="F135" s="95"/>
      <c r="G135" s="84">
        <v>-350</v>
      </c>
      <c r="H135" s="183"/>
    </row>
    <row r="136" spans="1:8" ht="15.75">
      <c r="A136" s="101"/>
      <c r="B136" s="227"/>
      <c r="C136" s="227"/>
      <c r="D136" s="227"/>
      <c r="E136" s="85">
        <f>SUM(E134:E135)</f>
        <v>1514</v>
      </c>
      <c r="F136" s="95"/>
      <c r="G136" s="85">
        <f>SUM(G134:G135)</f>
        <v>4689</v>
      </c>
      <c r="H136" s="183"/>
    </row>
    <row r="137" spans="1:8" ht="35.25" customHeight="1">
      <c r="A137" s="101"/>
      <c r="B137" s="226" t="s">
        <v>189</v>
      </c>
      <c r="C137" s="228"/>
      <c r="D137" s="228"/>
      <c r="E137" s="228"/>
      <c r="F137" s="228"/>
      <c r="G137" s="228"/>
      <c r="H137" s="228"/>
    </row>
    <row r="138" ht="15.75">
      <c r="A138" s="99"/>
    </row>
    <row r="139" ht="15.75">
      <c r="A139" s="99"/>
    </row>
    <row r="140" spans="1:8" ht="15.75">
      <c r="A140" s="99" t="s">
        <v>42</v>
      </c>
      <c r="B140" s="221" t="s">
        <v>43</v>
      </c>
      <c r="C140" s="228"/>
      <c r="D140" s="228"/>
      <c r="E140" s="228"/>
      <c r="F140" s="228"/>
      <c r="G140" s="228"/>
      <c r="H140" s="228"/>
    </row>
    <row r="141" spans="2:8" ht="12.75">
      <c r="B141" s="243" t="s">
        <v>195</v>
      </c>
      <c r="C141" s="228"/>
      <c r="D141" s="228"/>
      <c r="E141" s="228"/>
      <c r="F141" s="228"/>
      <c r="G141" s="228"/>
      <c r="H141" s="228"/>
    </row>
    <row r="142" spans="1:8" ht="15.75">
      <c r="A142" s="101"/>
      <c r="B142" s="256"/>
      <c r="C142" s="256"/>
      <c r="D142" s="256"/>
      <c r="E142" s="256"/>
      <c r="F142" s="256"/>
      <c r="G142" s="256"/>
      <c r="H142" s="256"/>
    </row>
    <row r="143" spans="1:8" ht="15.75">
      <c r="A143" s="101"/>
      <c r="B143" s="6"/>
      <c r="C143" s="6"/>
      <c r="D143" s="6"/>
      <c r="E143" s="6"/>
      <c r="F143" s="6"/>
      <c r="G143" s="6"/>
      <c r="H143" s="6"/>
    </row>
    <row r="144" spans="1:8" ht="15.75">
      <c r="A144" s="99" t="s">
        <v>44</v>
      </c>
      <c r="B144" s="221" t="s">
        <v>45</v>
      </c>
      <c r="C144" s="228"/>
      <c r="D144" s="228"/>
      <c r="E144" s="228"/>
      <c r="F144" s="228"/>
      <c r="G144" s="228"/>
      <c r="H144" s="228"/>
    </row>
    <row r="145" spans="2:8" ht="12.75">
      <c r="B145" s="243" t="s">
        <v>190</v>
      </c>
      <c r="C145" s="228"/>
      <c r="D145" s="228"/>
      <c r="E145" s="228"/>
      <c r="F145" s="228"/>
      <c r="G145" s="228"/>
      <c r="H145" s="228"/>
    </row>
    <row r="146" spans="1:8" ht="15.75">
      <c r="A146" s="99"/>
      <c r="B146" s="256"/>
      <c r="C146" s="256"/>
      <c r="D146" s="256"/>
      <c r="E146" s="256"/>
      <c r="F146" s="256"/>
      <c r="G146" s="256"/>
      <c r="H146" s="256"/>
    </row>
    <row r="147" ht="15.75">
      <c r="A147" s="99"/>
    </row>
    <row r="148" spans="1:8" ht="15.75">
      <c r="A148" s="99" t="s">
        <v>46</v>
      </c>
      <c r="B148" s="221" t="s">
        <v>47</v>
      </c>
      <c r="C148" s="228"/>
      <c r="D148" s="228"/>
      <c r="E148" s="228"/>
      <c r="F148" s="228"/>
      <c r="G148" s="228"/>
      <c r="H148" s="228"/>
    </row>
    <row r="149" spans="1:8" ht="64.5" customHeight="1">
      <c r="A149" s="99" t="s">
        <v>105</v>
      </c>
      <c r="B149" s="203" t="s">
        <v>218</v>
      </c>
      <c r="C149" s="203"/>
      <c r="D149" s="203"/>
      <c r="E149" s="203"/>
      <c r="F149" s="203"/>
      <c r="G149" s="203"/>
      <c r="H149" s="203"/>
    </row>
    <row r="150" spans="1:8" ht="49.5" customHeight="1">
      <c r="A150" s="99" t="s">
        <v>106</v>
      </c>
      <c r="B150" s="243" t="s">
        <v>234</v>
      </c>
      <c r="C150" s="243"/>
      <c r="D150" s="243"/>
      <c r="E150" s="243"/>
      <c r="F150" s="243"/>
      <c r="G150" s="243"/>
      <c r="H150" s="243"/>
    </row>
    <row r="151" ht="15.75" customHeight="1">
      <c r="A151" s="99"/>
    </row>
    <row r="152" ht="15.75" customHeight="1">
      <c r="A152" s="99"/>
    </row>
    <row r="153" spans="1:8" ht="15.75" customHeight="1">
      <c r="A153" s="99" t="s">
        <v>48</v>
      </c>
      <c r="B153" s="221" t="s">
        <v>49</v>
      </c>
      <c r="C153" s="221"/>
      <c r="D153" s="221"/>
      <c r="E153" s="221"/>
      <c r="F153" s="221"/>
      <c r="G153" s="221"/>
      <c r="H153" s="221"/>
    </row>
    <row r="154" spans="2:8" ht="18.75" customHeight="1">
      <c r="B154" s="226" t="s">
        <v>178</v>
      </c>
      <c r="C154" s="226"/>
      <c r="D154" s="226"/>
      <c r="E154" s="226"/>
      <c r="F154" s="226"/>
      <c r="G154" s="226"/>
      <c r="H154" s="226"/>
    </row>
    <row r="155" spans="1:8" ht="15.75">
      <c r="A155" s="99"/>
      <c r="B155" s="5"/>
      <c r="C155" s="1"/>
      <c r="D155" s="1"/>
      <c r="E155" s="27"/>
      <c r="F155" s="7"/>
      <c r="G155" s="7"/>
      <c r="H155" s="7"/>
    </row>
    <row r="156" spans="1:8" ht="15.75">
      <c r="A156" s="99"/>
      <c r="B156" s="5"/>
      <c r="C156" s="1"/>
      <c r="D156" s="1"/>
      <c r="E156" s="27"/>
      <c r="F156" s="7"/>
      <c r="G156" s="7"/>
      <c r="H156" s="7"/>
    </row>
    <row r="157" spans="1:8" ht="15.75">
      <c r="A157" s="99" t="s">
        <v>50</v>
      </c>
      <c r="B157" s="221" t="s">
        <v>51</v>
      </c>
      <c r="C157" s="221"/>
      <c r="D157" s="221"/>
      <c r="E157" s="221"/>
      <c r="F157" s="221"/>
      <c r="G157" s="221"/>
      <c r="H157" s="221"/>
    </row>
    <row r="158" spans="2:8" ht="17.25" customHeight="1">
      <c r="B158" s="226" t="s">
        <v>135</v>
      </c>
      <c r="C158" s="246"/>
      <c r="D158" s="246"/>
      <c r="E158" s="246"/>
      <c r="F158" s="246"/>
      <c r="G158" s="246"/>
      <c r="H158" s="246"/>
    </row>
    <row r="159" spans="1:8" ht="15.75">
      <c r="A159" s="99"/>
      <c r="B159" s="5"/>
      <c r="C159" s="1"/>
      <c r="D159" s="1"/>
      <c r="E159" s="27"/>
      <c r="F159" s="7"/>
      <c r="G159" s="7"/>
      <c r="H159" s="7"/>
    </row>
    <row r="160" spans="1:8" ht="15.75">
      <c r="A160" s="99"/>
      <c r="B160" s="5"/>
      <c r="C160" s="1"/>
      <c r="D160" s="1"/>
      <c r="E160" s="27"/>
      <c r="F160" s="7"/>
      <c r="G160" s="7"/>
      <c r="H160" s="7"/>
    </row>
    <row r="161" spans="1:8" ht="15.75">
      <c r="A161" s="99" t="s">
        <v>52</v>
      </c>
      <c r="B161" s="221" t="s">
        <v>53</v>
      </c>
      <c r="C161" s="228"/>
      <c r="D161" s="228"/>
      <c r="E161" s="228"/>
      <c r="F161" s="228"/>
      <c r="G161" s="228"/>
      <c r="H161" s="228"/>
    </row>
    <row r="162" spans="2:8" ht="31.5" customHeight="1">
      <c r="B162" s="245" t="s">
        <v>211</v>
      </c>
      <c r="C162" s="245"/>
      <c r="D162" s="245"/>
      <c r="E162" s="245"/>
      <c r="F162" s="245"/>
      <c r="G162" s="245"/>
      <c r="H162" s="245"/>
    </row>
    <row r="163" spans="1:8" ht="15.75">
      <c r="A163" s="99"/>
      <c r="B163" s="2"/>
      <c r="C163" s="91"/>
      <c r="D163" s="91"/>
      <c r="E163" s="91"/>
      <c r="F163" s="91"/>
      <c r="G163" s="91"/>
      <c r="H163" s="91"/>
    </row>
    <row r="164" spans="1:8" ht="15.75">
      <c r="A164" s="99"/>
      <c r="B164" s="2"/>
      <c r="C164" s="91"/>
      <c r="D164" s="91"/>
      <c r="E164" s="91"/>
      <c r="F164" s="91"/>
      <c r="G164" s="91"/>
      <c r="H164" s="91"/>
    </row>
    <row r="165" spans="1:8" ht="15.75">
      <c r="A165" s="99"/>
      <c r="B165" s="2"/>
      <c r="C165" s="91"/>
      <c r="D165" s="91"/>
      <c r="E165" s="91"/>
      <c r="F165" s="91"/>
      <c r="G165" s="91"/>
      <c r="H165" s="91"/>
    </row>
    <row r="166" spans="1:8" ht="15.75">
      <c r="A166" s="99"/>
      <c r="B166" s="2"/>
      <c r="C166" s="91"/>
      <c r="D166" s="91"/>
      <c r="E166" s="91"/>
      <c r="F166" s="91"/>
      <c r="G166" s="91"/>
      <c r="H166" s="91"/>
    </row>
    <row r="167" spans="1:8" ht="15.75">
      <c r="A167" s="99"/>
      <c r="B167" s="2"/>
      <c r="C167" s="91"/>
      <c r="D167" s="91"/>
      <c r="E167" s="91"/>
      <c r="F167" s="91"/>
      <c r="G167" s="91"/>
      <c r="H167" s="91"/>
    </row>
    <row r="168" spans="1:8" ht="15.75">
      <c r="A168" s="99" t="s">
        <v>54</v>
      </c>
      <c r="B168" s="221" t="s">
        <v>55</v>
      </c>
      <c r="C168" s="221"/>
      <c r="D168" s="221"/>
      <c r="E168" s="221"/>
      <c r="F168" s="221"/>
      <c r="G168" s="221"/>
      <c r="H168" s="221"/>
    </row>
    <row r="169" spans="2:8" ht="18.75" customHeight="1">
      <c r="B169" s="230" t="s">
        <v>220</v>
      </c>
      <c r="C169" s="231"/>
      <c r="D169" s="231"/>
      <c r="E169" s="231"/>
      <c r="F169" s="231"/>
      <c r="G169" s="231"/>
      <c r="H169" s="231"/>
    </row>
    <row r="170" spans="1:8" ht="15.75">
      <c r="A170" s="99"/>
      <c r="B170" s="5"/>
      <c r="C170" s="243"/>
      <c r="D170" s="243"/>
      <c r="E170" s="243"/>
      <c r="F170" s="243"/>
      <c r="G170" s="243"/>
      <c r="H170" s="6"/>
    </row>
    <row r="171" spans="1:8" ht="15.75">
      <c r="A171" s="99"/>
      <c r="B171" s="5"/>
      <c r="C171" s="1"/>
      <c r="D171" s="1"/>
      <c r="E171" s="27"/>
      <c r="F171" s="7"/>
      <c r="G171" s="7"/>
      <c r="H171" s="7"/>
    </row>
    <row r="172" spans="1:8" ht="15.75">
      <c r="A172" s="99" t="s">
        <v>56</v>
      </c>
      <c r="B172" s="221" t="s">
        <v>116</v>
      </c>
      <c r="C172" s="221"/>
      <c r="D172" s="221"/>
      <c r="E172" s="221"/>
      <c r="F172" s="221"/>
      <c r="G172" s="221"/>
      <c r="H172" s="221"/>
    </row>
    <row r="173" spans="2:8" ht="15.75">
      <c r="B173" s="5"/>
      <c r="C173" s="1"/>
      <c r="D173" s="1"/>
      <c r="E173" s="96" t="s">
        <v>109</v>
      </c>
      <c r="F173" s="1"/>
      <c r="G173" s="96" t="s">
        <v>109</v>
      </c>
      <c r="H173" s="1"/>
    </row>
    <row r="174" spans="1:8" ht="15.75">
      <c r="A174" s="99"/>
      <c r="B174" s="5"/>
      <c r="C174" s="1"/>
      <c r="D174" s="1"/>
      <c r="E174" s="97" t="s">
        <v>110</v>
      </c>
      <c r="F174" s="1"/>
      <c r="G174" s="97" t="s">
        <v>110</v>
      </c>
      <c r="H174" s="1"/>
    </row>
    <row r="175" spans="1:8" ht="15.75">
      <c r="A175" s="102"/>
      <c r="B175" s="5"/>
      <c r="C175" s="1"/>
      <c r="D175" s="1"/>
      <c r="E175" s="97" t="s">
        <v>111</v>
      </c>
      <c r="F175" s="1"/>
      <c r="G175" s="97" t="s">
        <v>112</v>
      </c>
      <c r="H175" s="1"/>
    </row>
    <row r="176" spans="1:8" ht="15.75">
      <c r="A176" s="99"/>
      <c r="B176" s="5"/>
      <c r="C176" s="1"/>
      <c r="D176" s="1"/>
      <c r="E176" s="156" t="s">
        <v>209</v>
      </c>
      <c r="F176" s="1"/>
      <c r="G176" s="156" t="s">
        <v>209</v>
      </c>
      <c r="H176" s="1"/>
    </row>
    <row r="177" spans="1:8" ht="15.75">
      <c r="A177" s="99"/>
      <c r="C177" s="94"/>
      <c r="D177" s="94"/>
      <c r="E177" s="86" t="s">
        <v>21</v>
      </c>
      <c r="G177" s="86" t="s">
        <v>21</v>
      </c>
      <c r="H177" s="1"/>
    </row>
    <row r="178" spans="1:8" ht="15.75">
      <c r="A178" s="99"/>
      <c r="B178" s="108" t="s">
        <v>107</v>
      </c>
      <c r="C178" s="108"/>
      <c r="D178" s="108"/>
      <c r="E178" s="87">
        <f>+PL!B33</f>
        <v>4325</v>
      </c>
      <c r="F178" s="87"/>
      <c r="G178" s="87">
        <f>+PL!D33</f>
        <v>13242</v>
      </c>
      <c r="H178" s="1"/>
    </row>
    <row r="179" spans="1:8" ht="32.25" customHeight="1">
      <c r="A179" s="99"/>
      <c r="B179" s="244" t="s">
        <v>113</v>
      </c>
      <c r="C179" s="244"/>
      <c r="D179" s="244"/>
      <c r="E179" s="1"/>
      <c r="F179" s="1"/>
      <c r="G179" s="1"/>
      <c r="H179" s="1"/>
    </row>
    <row r="180" spans="1:8" ht="15.75">
      <c r="A180" s="99"/>
      <c r="B180" s="111" t="s">
        <v>114</v>
      </c>
      <c r="C180" s="1"/>
      <c r="D180" s="1"/>
      <c r="E180" s="176">
        <v>50000</v>
      </c>
      <c r="F180" s="87"/>
      <c r="G180" s="88">
        <v>50000</v>
      </c>
      <c r="H180" s="1"/>
    </row>
    <row r="181" spans="1:8" ht="31.5" customHeight="1">
      <c r="A181" s="99"/>
      <c r="B181" s="247" t="s">
        <v>115</v>
      </c>
      <c r="C181" s="247"/>
      <c r="D181" s="247"/>
      <c r="E181" s="142">
        <v>0</v>
      </c>
      <c r="F181" s="87"/>
      <c r="G181" s="98">
        <v>0</v>
      </c>
      <c r="H181" s="1"/>
    </row>
    <row r="182" spans="1:8" ht="15.75">
      <c r="A182" s="99"/>
      <c r="B182" s="94"/>
      <c r="C182" s="1"/>
      <c r="D182" s="1"/>
      <c r="E182" s="177">
        <f>SUM(E180:E181)</f>
        <v>50000</v>
      </c>
      <c r="F182" s="87"/>
      <c r="G182" s="177">
        <f>SUM(G180:G181)</f>
        <v>50000</v>
      </c>
      <c r="H182" s="1"/>
    </row>
    <row r="183" spans="1:8" ht="15.75">
      <c r="A183" s="99"/>
      <c r="B183" s="94"/>
      <c r="C183" s="1"/>
      <c r="D183" s="1"/>
      <c r="E183" s="98"/>
      <c r="F183" s="87"/>
      <c r="G183" s="87"/>
      <c r="H183" s="1"/>
    </row>
    <row r="184" spans="1:8" ht="18.75" thickBot="1">
      <c r="A184" s="100"/>
      <c r="B184" s="108" t="s">
        <v>108</v>
      </c>
      <c r="C184" s="1"/>
      <c r="D184" s="1"/>
      <c r="E184" s="185">
        <f>(+E178/E182)*100</f>
        <v>8.649999999999999</v>
      </c>
      <c r="F184" s="89"/>
      <c r="G184" s="185">
        <f>(+G178/G182)*100</f>
        <v>26.484</v>
      </c>
      <c r="H184" s="1"/>
    </row>
    <row r="185" spans="1:8" ht="16.5" thickTop="1">
      <c r="A185" s="103"/>
      <c r="B185" s="5"/>
      <c r="C185" s="1"/>
      <c r="D185" s="1"/>
      <c r="E185" s="94"/>
      <c r="F185" s="1"/>
      <c r="G185" s="1"/>
      <c r="H185" s="1"/>
    </row>
    <row r="186" spans="1:8" ht="15.75">
      <c r="A186" s="103"/>
      <c r="B186" s="5"/>
      <c r="C186" s="1"/>
      <c r="D186" s="1"/>
      <c r="E186" s="94"/>
      <c r="F186" s="1"/>
      <c r="G186" s="1"/>
      <c r="H186" s="1"/>
    </row>
    <row r="187" spans="1:8" ht="15.75">
      <c r="A187" s="103"/>
      <c r="B187" s="5"/>
      <c r="C187" s="1"/>
      <c r="D187" s="1"/>
      <c r="E187" s="94"/>
      <c r="F187" s="1"/>
      <c r="G187" s="1"/>
      <c r="H187" s="1"/>
    </row>
    <row r="188" spans="1:8" ht="15.75">
      <c r="A188" s="103"/>
      <c r="B188" s="5"/>
      <c r="C188" s="1"/>
      <c r="D188" s="1"/>
      <c r="E188" s="94"/>
      <c r="F188" s="1"/>
      <c r="G188" s="1"/>
      <c r="H188" s="1"/>
    </row>
    <row r="189" spans="1:8" ht="15.75">
      <c r="A189" s="5"/>
      <c r="B189" s="5"/>
      <c r="C189" s="1"/>
      <c r="D189" s="1"/>
      <c r="E189" s="1"/>
      <c r="F189" s="1"/>
      <c r="G189" s="1"/>
      <c r="H189" s="1"/>
    </row>
    <row r="190" spans="1:8" ht="15.75">
      <c r="A190" s="5"/>
      <c r="B190" s="5"/>
      <c r="C190" s="1"/>
      <c r="D190" s="1"/>
      <c r="E190" s="1"/>
      <c r="F190" s="1"/>
      <c r="G190" s="1"/>
      <c r="H190" s="1"/>
    </row>
    <row r="191" spans="1:8" ht="15.75">
      <c r="A191" s="5"/>
      <c r="B191" s="5"/>
      <c r="C191" s="1"/>
      <c r="D191" s="1"/>
      <c r="E191" s="1"/>
      <c r="F191" s="1"/>
      <c r="G191" s="1"/>
      <c r="H191" s="1"/>
    </row>
    <row r="192" spans="1:8" ht="15.75">
      <c r="A192" s="5"/>
      <c r="B192" s="5"/>
      <c r="C192" s="1"/>
      <c r="D192" s="1"/>
      <c r="E192" s="1"/>
      <c r="F192" s="1"/>
      <c r="G192" s="1"/>
      <c r="H192" s="1"/>
    </row>
    <row r="193" spans="1:8" ht="15.75">
      <c r="A193" s="5"/>
      <c r="B193" s="5"/>
      <c r="C193" s="1"/>
      <c r="D193" s="1"/>
      <c r="E193" s="1"/>
      <c r="F193" s="1"/>
      <c r="G193" s="1"/>
      <c r="H193" s="1"/>
    </row>
    <row r="194" spans="1:8" ht="15.75">
      <c r="A194" s="5"/>
      <c r="B194" s="5"/>
      <c r="C194" s="1"/>
      <c r="D194" s="1"/>
      <c r="E194" s="1"/>
      <c r="F194" s="1"/>
      <c r="G194" s="1"/>
      <c r="H194" s="1"/>
    </row>
    <row r="195" spans="1:8" ht="15.75">
      <c r="A195" s="5"/>
      <c r="B195" s="5"/>
      <c r="C195" s="1"/>
      <c r="D195" s="1"/>
      <c r="E195" s="1"/>
      <c r="F195" s="1"/>
      <c r="G195" s="1"/>
      <c r="H195" s="1"/>
    </row>
    <row r="196" spans="1:8" ht="15.75">
      <c r="A196" s="5"/>
      <c r="B196" s="5"/>
      <c r="C196" s="1"/>
      <c r="D196" s="1"/>
      <c r="E196" s="1"/>
      <c r="F196" s="1"/>
      <c r="G196" s="1"/>
      <c r="H196" s="1"/>
    </row>
    <row r="197" spans="1:8" ht="15.75">
      <c r="A197" s="5"/>
      <c r="B197" s="5"/>
      <c r="C197" s="1"/>
      <c r="D197" s="1"/>
      <c r="E197" s="1"/>
      <c r="F197" s="1"/>
      <c r="G197" s="1"/>
      <c r="H197" s="1"/>
    </row>
    <row r="198" spans="1:8" ht="15.75">
      <c r="A198" s="5"/>
      <c r="B198" s="5"/>
      <c r="C198" s="1"/>
      <c r="D198" s="1"/>
      <c r="E198" s="1"/>
      <c r="F198" s="1"/>
      <c r="G198" s="1"/>
      <c r="H198" s="1"/>
    </row>
    <row r="199" spans="1:8" ht="15.75">
      <c r="A199" s="5"/>
      <c r="B199" s="5"/>
      <c r="C199" s="1"/>
      <c r="D199" s="1"/>
      <c r="E199" s="1"/>
      <c r="F199" s="1"/>
      <c r="G199" s="1"/>
      <c r="H199" s="1"/>
    </row>
    <row r="200" spans="1:8" ht="15.75">
      <c r="A200" s="5"/>
      <c r="B200" s="5"/>
      <c r="C200" s="1"/>
      <c r="D200" s="1"/>
      <c r="E200" s="1"/>
      <c r="F200" s="1"/>
      <c r="G200" s="1"/>
      <c r="H200" s="1"/>
    </row>
    <row r="201" spans="1:8" ht="15.75">
      <c r="A201" s="5"/>
      <c r="B201" s="5"/>
      <c r="C201" s="1"/>
      <c r="D201" s="1"/>
      <c r="E201" s="1"/>
      <c r="F201" s="1"/>
      <c r="G201" s="1"/>
      <c r="H201" s="1"/>
    </row>
    <row r="202" spans="1:8" ht="15.75">
      <c r="A202" s="5"/>
      <c r="B202" s="5"/>
      <c r="C202" s="1"/>
      <c r="D202" s="1"/>
      <c r="E202" s="1"/>
      <c r="F202" s="1"/>
      <c r="G202" s="1"/>
      <c r="H202" s="1"/>
    </row>
    <row r="203" spans="1:8" ht="15.75">
      <c r="A203" s="5"/>
      <c r="B203" s="5"/>
      <c r="C203" s="1"/>
      <c r="D203" s="1"/>
      <c r="E203" s="1"/>
      <c r="F203" s="1"/>
      <c r="G203" s="1"/>
      <c r="H203" s="1"/>
    </row>
    <row r="204" spans="1:8" ht="15.75">
      <c r="A204" s="5"/>
      <c r="B204" s="5"/>
      <c r="C204" s="1"/>
      <c r="D204" s="1"/>
      <c r="E204" s="1"/>
      <c r="F204" s="1"/>
      <c r="G204" s="1"/>
      <c r="H204" s="1"/>
    </row>
    <row r="205" spans="1:8" ht="15.75">
      <c r="A205" s="5"/>
      <c r="B205" s="5"/>
      <c r="C205" s="1"/>
      <c r="D205" s="1"/>
      <c r="E205" s="1"/>
      <c r="F205" s="1"/>
      <c r="G205" s="1"/>
      <c r="H205" s="1"/>
    </row>
    <row r="206" spans="1:8" ht="15.75">
      <c r="A206" s="5"/>
      <c r="B206" s="5"/>
      <c r="C206" s="1"/>
      <c r="D206" s="1"/>
      <c r="E206" s="1"/>
      <c r="F206" s="1"/>
      <c r="G206" s="1"/>
      <c r="H206" s="1"/>
    </row>
    <row r="207" spans="1:8" ht="15.75">
      <c r="A207" s="5"/>
      <c r="B207" s="5"/>
      <c r="C207" s="1"/>
      <c r="D207" s="1"/>
      <c r="E207" s="1"/>
      <c r="F207" s="1"/>
      <c r="G207" s="1"/>
      <c r="H207" s="1"/>
    </row>
    <row r="208" spans="1:8" ht="15.75">
      <c r="A208" s="5"/>
      <c r="B208" s="5"/>
      <c r="C208" s="1"/>
      <c r="D208" s="1"/>
      <c r="E208" s="1"/>
      <c r="F208" s="1"/>
      <c r="G208" s="1"/>
      <c r="H208" s="1"/>
    </row>
    <row r="209" spans="1:8" ht="15.75">
      <c r="A209" s="5"/>
      <c r="B209" s="5"/>
      <c r="C209" s="1"/>
      <c r="D209" s="1"/>
      <c r="E209" s="1"/>
      <c r="F209" s="1"/>
      <c r="G209" s="1"/>
      <c r="H209" s="1"/>
    </row>
    <row r="210" spans="1:8" ht="15.75">
      <c r="A210" s="5"/>
      <c r="B210" s="5"/>
      <c r="C210" s="1"/>
      <c r="D210" s="1"/>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5" ht="15.75">
      <c r="A254" s="5"/>
      <c r="B254" s="5"/>
      <c r="C254" s="1"/>
      <c r="D254" s="1"/>
      <c r="E254" s="1"/>
    </row>
    <row r="255" spans="2:5" ht="15.75">
      <c r="B255" s="5"/>
      <c r="C255" s="1"/>
      <c r="D255" s="1"/>
      <c r="E255" s="1"/>
    </row>
    <row r="256" spans="2:5" ht="15.75">
      <c r="B256" s="5"/>
      <c r="C256" s="1"/>
      <c r="D256" s="1"/>
      <c r="E256" s="1"/>
    </row>
    <row r="257" spans="2:5" ht="15.75">
      <c r="B257" s="5"/>
      <c r="C257" s="1"/>
      <c r="D257" s="1"/>
      <c r="E257" s="1"/>
    </row>
    <row r="258" ht="15.75">
      <c r="E258" s="1"/>
    </row>
    <row r="259" ht="15.75">
      <c r="E259" s="1"/>
    </row>
    <row r="260" ht="15.75">
      <c r="E260" s="1"/>
    </row>
    <row r="261" ht="15.75">
      <c r="E261" s="1"/>
    </row>
  </sheetData>
  <mergeCells count="97">
    <mergeCell ref="B47:H47"/>
    <mergeCell ref="B50:H50"/>
    <mergeCell ref="B65:D65"/>
    <mergeCell ref="B66:H66"/>
    <mergeCell ref="B51:H51"/>
    <mergeCell ref="B62:F62"/>
    <mergeCell ref="B48:H48"/>
    <mergeCell ref="B27:H27"/>
    <mergeCell ref="C28:H28"/>
    <mergeCell ref="B46:H46"/>
    <mergeCell ref="B42:H42"/>
    <mergeCell ref="B38:H38"/>
    <mergeCell ref="B39:H39"/>
    <mergeCell ref="A8:H8"/>
    <mergeCell ref="A9:H9"/>
    <mergeCell ref="A10:H10"/>
    <mergeCell ref="B23:H23"/>
    <mergeCell ref="B15:H15"/>
    <mergeCell ref="C16:H16"/>
    <mergeCell ref="B18:H18"/>
    <mergeCell ref="B19:H19"/>
    <mergeCell ref="A11:H11"/>
    <mergeCell ref="C12:H12"/>
    <mergeCell ref="B13:H13"/>
    <mergeCell ref="B14:H14"/>
    <mergeCell ref="B31:H31"/>
    <mergeCell ref="B41:H41"/>
    <mergeCell ref="B34:H34"/>
    <mergeCell ref="B35:H35"/>
    <mergeCell ref="B37:H37"/>
    <mergeCell ref="B30:H30"/>
    <mergeCell ref="B22:H22"/>
    <mergeCell ref="B26:H26"/>
    <mergeCell ref="C113:D113"/>
    <mergeCell ref="B69:E69"/>
    <mergeCell ref="B54:H54"/>
    <mergeCell ref="B55:H55"/>
    <mergeCell ref="B58:C58"/>
    <mergeCell ref="B59:H59"/>
    <mergeCell ref="C96:D96"/>
    <mergeCell ref="C97:D97"/>
    <mergeCell ref="C98:D98"/>
    <mergeCell ref="C103:D103"/>
    <mergeCell ref="B179:D179"/>
    <mergeCell ref="B162:H162"/>
    <mergeCell ref="B158:H158"/>
    <mergeCell ref="B181:D181"/>
    <mergeCell ref="B172:H172"/>
    <mergeCell ref="B144:H144"/>
    <mergeCell ref="B148:H148"/>
    <mergeCell ref="B141:H142"/>
    <mergeCell ref="B145:H146"/>
    <mergeCell ref="B168:H168"/>
    <mergeCell ref="C170:G170"/>
    <mergeCell ref="B140:H140"/>
    <mergeCell ref="B161:H161"/>
    <mergeCell ref="B153:H153"/>
    <mergeCell ref="B154:H154"/>
    <mergeCell ref="B157:H157"/>
    <mergeCell ref="B150:H150"/>
    <mergeCell ref="B137:H137"/>
    <mergeCell ref="B169:H169"/>
    <mergeCell ref="B56:H56"/>
    <mergeCell ref="B85:H85"/>
    <mergeCell ref="B111:H111"/>
    <mergeCell ref="C112:D112"/>
    <mergeCell ref="G112:H113"/>
    <mergeCell ref="C87:D87"/>
    <mergeCell ref="C90:D90"/>
    <mergeCell ref="C91:D91"/>
    <mergeCell ref="B121:H121"/>
    <mergeCell ref="B136:D136"/>
    <mergeCell ref="B134:D134"/>
    <mergeCell ref="B135:D135"/>
    <mergeCell ref="B125:H125"/>
    <mergeCell ref="B128:H128"/>
    <mergeCell ref="B130:D130"/>
    <mergeCell ref="B124:H124"/>
    <mergeCell ref="B120:H120"/>
    <mergeCell ref="C115:D115"/>
    <mergeCell ref="C116:D116"/>
    <mergeCell ref="C117:D117"/>
    <mergeCell ref="B118:H118"/>
    <mergeCell ref="C105:D105"/>
    <mergeCell ref="C106:D106"/>
    <mergeCell ref="B108:H108"/>
    <mergeCell ref="C104:D104"/>
    <mergeCell ref="B149:H149"/>
    <mergeCell ref="C99:D99"/>
    <mergeCell ref="C92:D92"/>
    <mergeCell ref="C93:D93"/>
    <mergeCell ref="C94:D94"/>
    <mergeCell ref="C95:D95"/>
    <mergeCell ref="C114:D114"/>
    <mergeCell ref="C100:D100"/>
    <mergeCell ref="C101:D101"/>
    <mergeCell ref="C102:D102"/>
  </mergeCells>
  <printOptions/>
  <pageMargins left="0.75" right="0.75" top="1" bottom="1" header="0.5" footer="0.5"/>
  <pageSetup fitToHeight="5" fitToWidth="1"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28" sqref="E2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2003-11-20T07:45:12Z</cp:lastPrinted>
  <dcterms:created xsi:type="dcterms:W3CDTF">2002-11-14T19:07:56Z</dcterms:created>
  <dcterms:modified xsi:type="dcterms:W3CDTF">2003-11-14T04:44:40Z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